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8800" windowHeight="16220" tabRatio="500" activeTab="1"/>
  </bookViews>
  <sheets>
    <sheet name="L1" sheetId="1" r:id="rId1"/>
    <sheet name="L2" sheetId="2" r:id="rId2"/>
    <sheet name="L3" sheetId="3" r:id="rId3"/>
  </sheets>
  <definedNames/>
  <calcPr fullCalcOnLoad="1"/>
</workbook>
</file>

<file path=xl/sharedStrings.xml><?xml version="1.0" encoding="utf-8"?>
<sst xmlns="http://schemas.openxmlformats.org/spreadsheetml/2006/main" count="201" uniqueCount="83">
  <si>
    <t>Semestre 2</t>
  </si>
  <si>
    <t>UE n°1: UE Fondametale</t>
  </si>
  <si>
    <t>COEF</t>
  </si>
  <si>
    <t>Gestion Financière</t>
  </si>
  <si>
    <t>Marketing</t>
  </si>
  <si>
    <t>Contrôle de Gestion</t>
  </si>
  <si>
    <t>UE N°2: UE Professionnalisation</t>
  </si>
  <si>
    <t>Gestion de production</t>
  </si>
  <si>
    <t>TQG</t>
  </si>
  <si>
    <t>Langue</t>
  </si>
  <si>
    <t>NOTE</t>
  </si>
  <si>
    <t>Semestre 1</t>
  </si>
  <si>
    <t>UE n°1: UE Fondamentale</t>
  </si>
  <si>
    <t>Théorie de l'entreprise</t>
  </si>
  <si>
    <t>Statistique 1</t>
  </si>
  <si>
    <t>Comptabilité approfondie</t>
  </si>
  <si>
    <t>UE n°2: UE de Professionnalisation</t>
  </si>
  <si>
    <t>Droits des contrats</t>
  </si>
  <si>
    <t>Informatique</t>
  </si>
  <si>
    <t>Note finale de licence 3</t>
  </si>
  <si>
    <t>TABLEAU DE COMPENSATION: LICENCE 3 GESTION</t>
  </si>
  <si>
    <t>TABLEAU DE COMPENSATION: LICENCE 3 FINANCE</t>
  </si>
  <si>
    <t>Gestion de production et logistique</t>
  </si>
  <si>
    <t>Stratégie et marketing bancaire</t>
  </si>
  <si>
    <t>Théorie Quantitative de Gestion</t>
  </si>
  <si>
    <t>Finance Internationale</t>
  </si>
  <si>
    <t>Droit des crédit et contentieux</t>
  </si>
  <si>
    <t>Micro-économie</t>
  </si>
  <si>
    <t>Analyse économique (PEC)</t>
  </si>
  <si>
    <t>Calcul économique</t>
  </si>
  <si>
    <t>Théorie quantitatives de gestion</t>
  </si>
  <si>
    <t>Statistiques</t>
  </si>
  <si>
    <t>Macro-économie</t>
  </si>
  <si>
    <t xml:space="preserve">Attention, nous vous encourageons à préparer au maximum votre seconde session et à ne pas vous limiter aux simples estimations obtenues grâce à ses tableaux. Le but est de vous proposer un outil vous permettant d'avoir facilement des repères. </t>
  </si>
  <si>
    <t xml:space="preserve">Si besoin est vous pouvez nous contacter à tous moments: </t>
  </si>
  <si>
    <t>Via internet</t>
  </si>
  <si>
    <t>Via Mail</t>
  </si>
  <si>
    <t>Via Facebook</t>
  </si>
  <si>
    <t>Nos locaux</t>
  </si>
  <si>
    <t>www.agp1.fr</t>
  </si>
  <si>
    <t>agparis1@yahoo.fr</t>
  </si>
  <si>
    <t>http://www.facebook.com/Agparis1</t>
  </si>
  <si>
    <t>AGP1_Sorbonne</t>
  </si>
  <si>
    <t>Sorbonne F720 entrée Cujas</t>
  </si>
  <si>
    <t>Centre PMF (Tolbiac) C1504 15ème</t>
  </si>
  <si>
    <t xml:space="preserve">L'AGP1 met à disposition, pour les étudiants de licence de l'UFR 06 - EM Sorbonne, des tableaux de compensations. Ces tableaux ont pour but d'aider les étudiants ayant des rattrapages à déterminer quels résultats ils doivent obtenir afin de valider leur année. </t>
  </si>
  <si>
    <t>Mathématiques</t>
  </si>
  <si>
    <t>Option 2</t>
  </si>
  <si>
    <t>Option 1</t>
  </si>
  <si>
    <t>UE n°3: UE Transversale</t>
  </si>
  <si>
    <t>Monnaie 2</t>
  </si>
  <si>
    <t>Droit des Affaires</t>
  </si>
  <si>
    <t>Comptabilité Analytique</t>
  </si>
  <si>
    <t>TABLEAU DE COMPENSATION: LICENCE 2</t>
  </si>
  <si>
    <t>TABLEAU DE COMPENSATION: LICENCE 1</t>
  </si>
  <si>
    <t>Comptabilité</t>
  </si>
  <si>
    <t>Introduction à la gestion</t>
  </si>
  <si>
    <t>Droit privé</t>
  </si>
  <si>
    <t>Organisation et management</t>
  </si>
  <si>
    <t>UE n°3 Transversale</t>
  </si>
  <si>
    <t xml:space="preserve">Attention, nous vous encourageons à préparer au maximum votre seconde session et à ne pas vous limiter aux simples estimations obtenues grâce à ses tableaux. Le but est de vous proposer un outil vous permettant d'avoir des repères. </t>
  </si>
  <si>
    <t>Note finale de licence 1</t>
  </si>
  <si>
    <t>NOTE TD</t>
  </si>
  <si>
    <t>PARTIELS</t>
  </si>
  <si>
    <t>Option Droit public ou Histoire éco.</t>
  </si>
  <si>
    <t>FINALE S1</t>
  </si>
  <si>
    <t>TD</t>
  </si>
  <si>
    <t>Note finale de licence 2</t>
  </si>
  <si>
    <t>FINALE S2</t>
  </si>
  <si>
    <t>Note semestre 1</t>
  </si>
  <si>
    <t>Note semestre 2</t>
  </si>
  <si>
    <t>Note Semestre 2</t>
  </si>
  <si>
    <t>Note Semestre 1</t>
  </si>
  <si>
    <t>Note Bonus</t>
  </si>
  <si>
    <t>Instruments monétaires</t>
  </si>
  <si>
    <t>Option 3</t>
  </si>
  <si>
    <t>Rationalité et organisation ou sport</t>
  </si>
  <si>
    <t>Via Instagram</t>
  </si>
  <si>
    <t>agp1_sorbonne</t>
  </si>
  <si>
    <t>TABLEAU DE COMPENSATION: LICENCE 3 SEE</t>
  </si>
  <si>
    <r>
      <rPr>
        <u val="single"/>
        <sz val="36"/>
        <color indexed="8"/>
        <rFont val="Calibri"/>
        <family val="2"/>
      </rPr>
      <t xml:space="preserve">L'AGP1 VOUS PROPOSE SES TABLEAUX DE COMPENSATIONS: </t>
    </r>
  </si>
  <si>
    <t xml:space="preserve">L'AGP1 VOUS PROPOSE SES TABLEAUX DE COMPENSATIONS: </t>
  </si>
  <si>
    <t>L'équipe de l'AGP1 vous souhaite bon courage pour vos éventuels rattrapages !!! Après ça, passez de bonnes vacances et on se retrouve en septembre pour la rentrée :)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</si>
</sst>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"/>
    <numFmt numFmtId="174" formatCode="0.0"/>
  </numFmts>
  <fonts count="58">
    <font>
      <sz val="12"/>
      <color theme="1"/>
      <name val="Calibri"/>
      <family val="2"/>
    </font>
    <font>
      <sz val="12"/>
      <color indexed="8"/>
      <name val="Calibri"/>
      <family val="2"/>
    </font>
    <font>
      <b/>
      <i/>
      <sz val="22"/>
      <color indexed="8"/>
      <name val="Calibri"/>
      <family val="2"/>
    </font>
    <font>
      <u val="single"/>
      <sz val="36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23"/>
      <name val="Calibri"/>
      <family val="2"/>
    </font>
    <font>
      <b/>
      <i/>
      <u val="single"/>
      <sz val="14"/>
      <color indexed="8"/>
      <name val="Calibri"/>
      <family val="2"/>
    </font>
    <font>
      <b/>
      <u val="single"/>
      <sz val="12"/>
      <color indexed="12"/>
      <name val="Calibri"/>
      <family val="2"/>
    </font>
    <font>
      <sz val="36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8"/>
      <color indexed="8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 tint="-0.4999699890613556"/>
      <name val="Calibri"/>
      <family val="2"/>
    </font>
    <font>
      <sz val="36"/>
      <color theme="1"/>
      <name val="Calibri"/>
      <family val="2"/>
    </font>
    <font>
      <sz val="14"/>
      <color theme="1"/>
      <name val="Calibri"/>
      <family val="2"/>
    </font>
    <font>
      <b/>
      <i/>
      <sz val="22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sz val="18"/>
      <color theme="1"/>
      <name val="Calibri"/>
      <family val="2"/>
    </font>
    <font>
      <b/>
      <i/>
      <u val="single"/>
      <sz val="14"/>
      <color theme="1"/>
      <name val="Calibri"/>
      <family val="2"/>
    </font>
    <font>
      <b/>
      <u val="single"/>
      <sz val="12"/>
      <color theme="10"/>
      <name val="Calibri"/>
      <family val="2"/>
    </font>
    <font>
      <b/>
      <sz val="12"/>
      <color rgb="FF000000"/>
      <name val="Calibri"/>
      <family val="2"/>
    </font>
    <font>
      <b/>
      <i/>
      <u val="single"/>
      <sz val="14"/>
      <color rgb="FF000000"/>
      <name val="Calibri"/>
      <family val="2"/>
    </font>
    <font>
      <u val="single"/>
      <sz val="3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CE9EE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center"/>
    </xf>
    <xf numFmtId="0" fontId="0" fillId="15" borderId="12" xfId="0" applyFont="1" applyFill="1" applyBorder="1" applyAlignment="1">
      <alignment horizontal="left" vertical="center"/>
    </xf>
    <xf numFmtId="0" fontId="29" fillId="34" borderId="13" xfId="0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9" fillId="35" borderId="14" xfId="0" applyFont="1" applyFill="1" applyBorder="1" applyAlignment="1">
      <alignment horizontal="left" vertical="center"/>
    </xf>
    <xf numFmtId="0" fontId="29" fillId="35" borderId="17" xfId="0" applyFont="1" applyFill="1" applyBorder="1" applyAlignment="1">
      <alignment horizontal="left" vertical="center"/>
    </xf>
    <xf numFmtId="0" fontId="29" fillId="35" borderId="14" xfId="0" applyFont="1" applyFill="1" applyBorder="1" applyAlignment="1">
      <alignment horizontal="center" vertical="center"/>
    </xf>
    <xf numFmtId="0" fontId="29" fillId="35" borderId="17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8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4" xfId="0" applyFill="1" applyBorder="1" applyAlignment="1">
      <alignment horizontal="left"/>
    </xf>
    <xf numFmtId="0" fontId="0" fillId="36" borderId="17" xfId="0" applyFill="1" applyBorder="1" applyAlignment="1">
      <alignment horizontal="left"/>
    </xf>
    <xf numFmtId="0" fontId="0" fillId="36" borderId="18" xfId="0" applyFill="1" applyBorder="1" applyAlignment="1">
      <alignment horizontal="left"/>
    </xf>
    <xf numFmtId="0" fontId="0" fillId="36" borderId="13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3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6" borderId="22" xfId="0" applyFill="1" applyBorder="1" applyAlignment="1">
      <alignment/>
    </xf>
    <xf numFmtId="0" fontId="0" fillId="36" borderId="15" xfId="0" applyFill="1" applyBorder="1" applyAlignment="1">
      <alignment horizontal="center" vertical="center"/>
    </xf>
    <xf numFmtId="0" fontId="0" fillId="36" borderId="23" xfId="0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0" fillId="36" borderId="13" xfId="0" applyFill="1" applyBorder="1" applyAlignment="1">
      <alignment/>
    </xf>
    <xf numFmtId="0" fontId="0" fillId="36" borderId="26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22" xfId="0" applyFill="1" applyBorder="1" applyAlignment="1">
      <alignment horizontal="left"/>
    </xf>
    <xf numFmtId="0" fontId="0" fillId="36" borderId="27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173" fontId="0" fillId="36" borderId="29" xfId="0" applyNumberForma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29" fillId="35" borderId="17" xfId="0" applyFont="1" applyFill="1" applyBorder="1" applyAlignment="1">
      <alignment horizontal="center" vertical="center"/>
    </xf>
    <xf numFmtId="0" fontId="47" fillId="37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3" xfId="0" applyFill="1" applyBorder="1" applyAlignment="1">
      <alignment horizontal="center"/>
    </xf>
    <xf numFmtId="0" fontId="29" fillId="35" borderId="14" xfId="0" applyFont="1" applyFill="1" applyBorder="1" applyAlignment="1">
      <alignment horizontal="center" vertical="center"/>
    </xf>
    <xf numFmtId="0" fontId="29" fillId="35" borderId="17" xfId="0" applyFont="1" applyFill="1" applyBorder="1" applyAlignment="1">
      <alignment horizontal="center" vertical="center"/>
    </xf>
    <xf numFmtId="0" fontId="0" fillId="15" borderId="3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/>
    </xf>
    <xf numFmtId="0" fontId="45" fillId="15" borderId="30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46" fillId="35" borderId="18" xfId="0" applyFont="1" applyFill="1" applyBorder="1" applyAlignment="1">
      <alignment horizontal="center" vertical="center"/>
    </xf>
    <xf numFmtId="0" fontId="29" fillId="35" borderId="30" xfId="0" applyFont="1" applyFill="1" applyBorder="1" applyAlignment="1">
      <alignment horizontal="center" vertical="center"/>
    </xf>
    <xf numFmtId="0" fontId="46" fillId="35" borderId="30" xfId="0" applyFont="1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29" fillId="35" borderId="13" xfId="0" applyFont="1" applyFill="1" applyBorder="1" applyAlignment="1">
      <alignment horizontal="left" vertical="center"/>
    </xf>
    <xf numFmtId="0" fontId="29" fillId="35" borderId="18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0" fillId="36" borderId="13" xfId="0" applyFill="1" applyBorder="1" applyAlignment="1">
      <alignment horizontal="left"/>
    </xf>
    <xf numFmtId="0" fontId="0" fillId="36" borderId="33" xfId="0" applyFill="1" applyBorder="1" applyAlignment="1">
      <alignment horizontal="left"/>
    </xf>
    <xf numFmtId="0" fontId="0" fillId="36" borderId="26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22" xfId="0" applyFill="1" applyBorder="1" applyAlignment="1">
      <alignment horizontal="left"/>
    </xf>
    <xf numFmtId="0" fontId="0" fillId="15" borderId="34" xfId="0" applyFont="1" applyFill="1" applyBorder="1" applyAlignment="1">
      <alignment horizontal="left" vertical="center"/>
    </xf>
    <xf numFmtId="0" fontId="0" fillId="15" borderId="12" xfId="0" applyFont="1" applyFill="1" applyBorder="1" applyAlignment="1">
      <alignment horizontal="left" vertical="center"/>
    </xf>
    <xf numFmtId="0" fontId="0" fillId="36" borderId="16" xfId="0" applyFill="1" applyBorder="1" applyAlignment="1">
      <alignment horizontal="left"/>
    </xf>
    <xf numFmtId="0" fontId="0" fillId="36" borderId="35" xfId="0" applyFill="1" applyBorder="1" applyAlignment="1">
      <alignment horizontal="left"/>
    </xf>
    <xf numFmtId="0" fontId="48" fillId="0" borderId="0" xfId="0" applyFont="1" applyAlignment="1">
      <alignment horizontal="center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 shrinkToFit="1"/>
    </xf>
    <xf numFmtId="0" fontId="52" fillId="0" borderId="37" xfId="0" applyFont="1" applyBorder="1" applyAlignment="1">
      <alignment horizontal="center" vertical="center" shrinkToFit="1"/>
    </xf>
    <xf numFmtId="0" fontId="52" fillId="0" borderId="38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2" fillId="0" borderId="39" xfId="0" applyFont="1" applyBorder="1" applyAlignment="1">
      <alignment horizontal="center" vertical="center" shrinkToFit="1"/>
    </xf>
    <xf numFmtId="0" fontId="29" fillId="34" borderId="13" xfId="0" applyFont="1" applyFill="1" applyBorder="1" applyAlignment="1">
      <alignment horizontal="center" vertical="center"/>
    </xf>
    <xf numFmtId="0" fontId="29" fillId="34" borderId="3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6" borderId="15" xfId="0" applyFill="1" applyBorder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41" xfId="0" applyFill="1" applyBorder="1" applyAlignment="1">
      <alignment horizontal="left"/>
    </xf>
    <xf numFmtId="0" fontId="0" fillId="36" borderId="42" xfId="0" applyFill="1" applyBorder="1" applyAlignment="1">
      <alignment horizontal="center" vertical="center"/>
    </xf>
    <xf numFmtId="0" fontId="0" fillId="36" borderId="43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6" borderId="29" xfId="0" applyFill="1" applyBorder="1" applyAlignment="1">
      <alignment horizontal="left"/>
    </xf>
    <xf numFmtId="0" fontId="0" fillId="36" borderId="24" xfId="0" applyFill="1" applyBorder="1" applyAlignment="1">
      <alignment horizontal="left"/>
    </xf>
    <xf numFmtId="0" fontId="0" fillId="36" borderId="25" xfId="0" applyFill="1" applyBorder="1" applyAlignment="1">
      <alignment horizontal="left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54" fillId="0" borderId="0" xfId="45" applyFont="1" applyBorder="1" applyAlignment="1">
      <alignment horizontal="center" vertical="center"/>
    </xf>
    <xf numFmtId="0" fontId="54" fillId="0" borderId="39" xfId="45" applyFont="1" applyBorder="1" applyAlignment="1">
      <alignment horizontal="center" vertical="center"/>
    </xf>
    <xf numFmtId="0" fontId="54" fillId="0" borderId="37" xfId="45" applyFont="1" applyBorder="1" applyAlignment="1">
      <alignment horizontal="center" vertical="center"/>
    </xf>
    <xf numFmtId="0" fontId="54" fillId="0" borderId="38" xfId="45" applyFont="1" applyBorder="1" applyAlignment="1">
      <alignment horizontal="center" vertic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6" borderId="23" xfId="0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5" xfId="0" applyFill="1" applyBorder="1" applyAlignment="1">
      <alignment horizontal="left" vertical="center"/>
    </xf>
    <xf numFmtId="0" fontId="0" fillId="36" borderId="43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0" fillId="38" borderId="15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36" borderId="27" xfId="0" applyFill="1" applyBorder="1" applyAlignment="1">
      <alignment horizontal="left"/>
    </xf>
    <xf numFmtId="0" fontId="0" fillId="36" borderId="20" xfId="0" applyFill="1" applyBorder="1" applyAlignment="1">
      <alignment horizontal="left"/>
    </xf>
    <xf numFmtId="0" fontId="0" fillId="36" borderId="21" xfId="0" applyFill="1" applyBorder="1" applyAlignment="1">
      <alignment horizontal="left"/>
    </xf>
    <xf numFmtId="0" fontId="0" fillId="33" borderId="0" xfId="0" applyFill="1" applyAlignment="1">
      <alignment horizontal="center"/>
    </xf>
    <xf numFmtId="0" fontId="29" fillId="35" borderId="14" xfId="0" applyFont="1" applyFill="1" applyBorder="1" applyAlignment="1">
      <alignment horizontal="center" vertical="center"/>
    </xf>
    <xf numFmtId="0" fontId="29" fillId="35" borderId="17" xfId="0" applyFont="1" applyFill="1" applyBorder="1" applyAlignment="1">
      <alignment horizontal="center" vertical="center"/>
    </xf>
    <xf numFmtId="0" fontId="29" fillId="35" borderId="18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56" fillId="0" borderId="34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0" fillId="15" borderId="34" xfId="0" applyFont="1" applyFill="1" applyBorder="1" applyAlignment="1">
      <alignment horizontal="center" vertical="center"/>
    </xf>
    <xf numFmtId="0" fontId="0" fillId="15" borderId="12" xfId="0" applyFont="1" applyFill="1" applyBorder="1" applyAlignment="1">
      <alignment horizontal="center" vertical="center"/>
    </xf>
    <xf numFmtId="0" fontId="0" fillId="15" borderId="4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35" borderId="13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0" fillId="33" borderId="15" xfId="0" applyFill="1" applyBorder="1" applyAlignment="1">
      <alignment horizontal="left"/>
    </xf>
  </cellXfs>
  <cellStyles count="49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p1.fr/" TargetMode="External" /><Relationship Id="rId2" Type="http://schemas.openxmlformats.org/officeDocument/2006/relationships/hyperlink" Target="mailto:agparis1@yahoo.f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p1.fr/" TargetMode="External" /><Relationship Id="rId2" Type="http://schemas.openxmlformats.org/officeDocument/2006/relationships/hyperlink" Target="mailto:agparis1@yahoo.f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gp1.fr/" TargetMode="External" /><Relationship Id="rId2" Type="http://schemas.openxmlformats.org/officeDocument/2006/relationships/hyperlink" Target="mailto:agparis1@yahoo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zoomScale="141" zoomScaleNormal="141" zoomScalePageLayoutView="0" workbookViewId="0" topLeftCell="A7">
      <selection activeCell="N25" sqref="N25"/>
    </sheetView>
  </sheetViews>
  <sheetFormatPr defaultColWidth="11.00390625" defaultRowHeight="15.75"/>
  <cols>
    <col min="17" max="17" width="13.625" style="0" customWidth="1"/>
  </cols>
  <sheetData>
    <row r="1" spans="1:32" ht="46.5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6"/>
      <c r="AB1" s="6"/>
      <c r="AC1" s="6"/>
      <c r="AD1" s="6"/>
      <c r="AE1" s="6"/>
      <c r="AF1" s="6"/>
    </row>
    <row r="2" spans="1:32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6.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5.75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87" t="s">
        <v>45</v>
      </c>
      <c r="R9" s="88"/>
      <c r="S9" s="88"/>
      <c r="T9" s="88"/>
      <c r="U9" s="88"/>
      <c r="V9" s="88"/>
      <c r="W9" s="88"/>
      <c r="X9" s="89"/>
      <c r="Y9" s="6"/>
      <c r="Z9" s="6"/>
      <c r="AA9" s="6"/>
      <c r="AB9" s="6"/>
      <c r="AC9" s="6"/>
      <c r="AD9" s="6"/>
      <c r="AE9" s="6"/>
      <c r="AF9" s="6"/>
    </row>
    <row r="10" spans="1:32" ht="15" customHeight="1">
      <c r="A10" s="103" t="s">
        <v>54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6"/>
      <c r="P10" s="6"/>
      <c r="Q10" s="90"/>
      <c r="R10" s="91"/>
      <c r="S10" s="91"/>
      <c r="T10" s="91"/>
      <c r="U10" s="91"/>
      <c r="V10" s="91"/>
      <c r="W10" s="91"/>
      <c r="X10" s="92"/>
      <c r="Y10" s="6"/>
      <c r="Z10" s="6"/>
      <c r="AA10" s="6"/>
      <c r="AB10" s="6"/>
      <c r="AC10" s="6"/>
      <c r="AD10" s="6"/>
      <c r="AE10" s="6"/>
      <c r="AF10" s="6"/>
    </row>
    <row r="11" spans="1:32" ht="15" customHeight="1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8"/>
      <c r="O11" s="6"/>
      <c r="P11" s="6"/>
      <c r="Q11" s="90"/>
      <c r="R11" s="91"/>
      <c r="S11" s="91"/>
      <c r="T11" s="91"/>
      <c r="U11" s="91"/>
      <c r="V11" s="91"/>
      <c r="W11" s="91"/>
      <c r="X11" s="92"/>
      <c r="Y11" s="6"/>
      <c r="Z11" s="6"/>
      <c r="AA11" s="6"/>
      <c r="AB11" s="6"/>
      <c r="AC11" s="6"/>
      <c r="AD11" s="6"/>
      <c r="AE11" s="6"/>
      <c r="AF11" s="6"/>
    </row>
    <row r="12" spans="1:32" ht="15" customHeight="1">
      <c r="A12" s="109" t="s">
        <v>11</v>
      </c>
      <c r="B12" s="109"/>
      <c r="C12" s="109"/>
      <c r="D12" s="9" t="s">
        <v>2</v>
      </c>
      <c r="E12" s="9" t="s">
        <v>62</v>
      </c>
      <c r="F12" s="9" t="s">
        <v>63</v>
      </c>
      <c r="G12" s="10" t="s">
        <v>65</v>
      </c>
      <c r="H12" s="110" t="s">
        <v>0</v>
      </c>
      <c r="I12" s="109"/>
      <c r="J12" s="109"/>
      <c r="K12" s="9" t="s">
        <v>2</v>
      </c>
      <c r="L12" s="9" t="s">
        <v>62</v>
      </c>
      <c r="M12" s="9" t="s">
        <v>63</v>
      </c>
      <c r="N12" s="9" t="s">
        <v>68</v>
      </c>
      <c r="O12" s="6"/>
      <c r="P12" s="6"/>
      <c r="Q12" s="90"/>
      <c r="R12" s="91"/>
      <c r="S12" s="91"/>
      <c r="T12" s="91"/>
      <c r="U12" s="91"/>
      <c r="V12" s="91"/>
      <c r="W12" s="91"/>
      <c r="X12" s="92"/>
      <c r="Y12" s="6"/>
      <c r="Z12" s="6"/>
      <c r="AA12" s="6"/>
      <c r="AB12" s="6"/>
      <c r="AC12" s="6"/>
      <c r="AD12" s="6"/>
      <c r="AE12" s="6"/>
      <c r="AF12" s="6"/>
    </row>
    <row r="13" spans="1:32" ht="15" customHeight="1">
      <c r="A13" s="111" t="s">
        <v>12</v>
      </c>
      <c r="B13" s="111"/>
      <c r="C13" s="111"/>
      <c r="D13" s="45">
        <f>SUM(D14+D15)</f>
        <v>4</v>
      </c>
      <c r="E13" s="45"/>
      <c r="F13" s="45"/>
      <c r="G13" s="49">
        <f>(G14*D14+G15*D15)/D13</f>
        <v>0</v>
      </c>
      <c r="H13" s="112" t="s">
        <v>1</v>
      </c>
      <c r="I13" s="111"/>
      <c r="J13" s="111"/>
      <c r="K13" s="45">
        <f>SUM(K14:K15)</f>
        <v>4</v>
      </c>
      <c r="L13" s="45"/>
      <c r="M13" s="45"/>
      <c r="N13" s="11">
        <f>SUM(N14*K14+N15*K15)/K13</f>
        <v>0</v>
      </c>
      <c r="O13" s="6"/>
      <c r="P13" s="6"/>
      <c r="Q13" s="90" t="s">
        <v>33</v>
      </c>
      <c r="R13" s="91"/>
      <c r="S13" s="91"/>
      <c r="T13" s="91"/>
      <c r="U13" s="91"/>
      <c r="V13" s="91"/>
      <c r="W13" s="91"/>
      <c r="X13" s="92"/>
      <c r="Y13" s="6"/>
      <c r="Z13" s="6"/>
      <c r="AA13" s="6"/>
      <c r="AB13" s="6"/>
      <c r="AC13" s="6"/>
      <c r="AD13" s="6"/>
      <c r="AE13" s="6"/>
      <c r="AF13" s="6"/>
    </row>
    <row r="14" spans="1:32" ht="15" customHeight="1">
      <c r="A14" s="113" t="s">
        <v>55</v>
      </c>
      <c r="B14" s="113"/>
      <c r="C14" s="113"/>
      <c r="D14" s="31">
        <v>2</v>
      </c>
      <c r="E14" s="31"/>
      <c r="F14" s="31"/>
      <c r="G14" s="50">
        <f>(F14+E14)/2</f>
        <v>0</v>
      </c>
      <c r="H14" s="119" t="s">
        <v>46</v>
      </c>
      <c r="I14" s="113"/>
      <c r="J14" s="113"/>
      <c r="K14" s="31">
        <v>2</v>
      </c>
      <c r="L14" s="31"/>
      <c r="M14" s="31"/>
      <c r="N14" s="19">
        <f>(L14+M14)/2</f>
        <v>0</v>
      </c>
      <c r="O14" s="6"/>
      <c r="P14" s="6"/>
      <c r="Q14" s="90"/>
      <c r="R14" s="91"/>
      <c r="S14" s="91"/>
      <c r="T14" s="91"/>
      <c r="U14" s="91"/>
      <c r="V14" s="91"/>
      <c r="W14" s="91"/>
      <c r="X14" s="92"/>
      <c r="Y14" s="6"/>
      <c r="Z14" s="6"/>
      <c r="AA14" s="6"/>
      <c r="AB14" s="6"/>
      <c r="AC14" s="6"/>
      <c r="AD14" s="6"/>
      <c r="AE14" s="6"/>
      <c r="AF14" s="6"/>
    </row>
    <row r="15" spans="1:32" ht="15" customHeight="1">
      <c r="A15" s="79" t="s">
        <v>32</v>
      </c>
      <c r="B15" s="80"/>
      <c r="C15" s="81"/>
      <c r="D15" s="32">
        <v>2</v>
      </c>
      <c r="E15" s="33"/>
      <c r="F15" s="31"/>
      <c r="G15" s="50">
        <f>(F15+E15)/2</f>
        <v>0</v>
      </c>
      <c r="H15" s="121" t="s">
        <v>27</v>
      </c>
      <c r="I15" s="80"/>
      <c r="J15" s="81"/>
      <c r="K15" s="32">
        <v>2</v>
      </c>
      <c r="L15" s="32"/>
      <c r="M15" s="32"/>
      <c r="N15" s="19">
        <f>(L15+M15)/2</f>
        <v>0</v>
      </c>
      <c r="O15" s="6"/>
      <c r="P15" s="6"/>
      <c r="Q15" s="90"/>
      <c r="R15" s="91"/>
      <c r="S15" s="91"/>
      <c r="T15" s="91"/>
      <c r="U15" s="91"/>
      <c r="V15" s="91"/>
      <c r="W15" s="91"/>
      <c r="X15" s="92"/>
      <c r="Y15" s="6"/>
      <c r="Z15" s="6"/>
      <c r="AA15" s="6"/>
      <c r="AB15" s="6"/>
      <c r="AC15" s="6"/>
      <c r="AD15" s="6"/>
      <c r="AE15" s="6"/>
      <c r="AF15" s="6"/>
    </row>
    <row r="16" spans="1:32" ht="15" customHeight="1">
      <c r="A16" s="122" t="s">
        <v>16</v>
      </c>
      <c r="B16" s="122"/>
      <c r="C16" s="122"/>
      <c r="D16" s="45">
        <f>SUM(D17:D18)</f>
        <v>4</v>
      </c>
      <c r="E16" s="45"/>
      <c r="F16" s="45"/>
      <c r="G16" s="49">
        <f>(G17*D17+G18*D18)/D16</f>
        <v>0</v>
      </c>
      <c r="H16" s="46" t="s">
        <v>6</v>
      </c>
      <c r="I16" s="47"/>
      <c r="J16" s="48"/>
      <c r="K16" s="45">
        <f>K17</f>
        <v>2</v>
      </c>
      <c r="L16" s="45"/>
      <c r="M16" s="45"/>
      <c r="N16" s="11">
        <f>N17*K17/K16</f>
        <v>0</v>
      </c>
      <c r="O16" s="6"/>
      <c r="P16" s="6"/>
      <c r="Q16" s="90"/>
      <c r="R16" s="91"/>
      <c r="S16" s="91"/>
      <c r="T16" s="91"/>
      <c r="U16" s="91"/>
      <c r="V16" s="91"/>
      <c r="W16" s="91"/>
      <c r="X16" s="92"/>
      <c r="Y16" s="6"/>
      <c r="Z16" s="6"/>
      <c r="AA16" s="6"/>
      <c r="AB16" s="6"/>
      <c r="AC16" s="6"/>
      <c r="AD16" s="6"/>
      <c r="AE16" s="6"/>
      <c r="AF16" s="6"/>
    </row>
    <row r="17" spans="1:32" ht="15" customHeight="1">
      <c r="A17" s="123" t="s">
        <v>31</v>
      </c>
      <c r="B17" s="124"/>
      <c r="C17" s="125"/>
      <c r="D17" s="32">
        <v>2</v>
      </c>
      <c r="E17" s="32"/>
      <c r="F17" s="32"/>
      <c r="G17" s="50">
        <f>(E17+F17)/2</f>
        <v>0</v>
      </c>
      <c r="H17" s="126" t="s">
        <v>57</v>
      </c>
      <c r="I17" s="127"/>
      <c r="J17" s="128"/>
      <c r="K17" s="117">
        <v>2</v>
      </c>
      <c r="L17" s="117"/>
      <c r="M17" s="117"/>
      <c r="N17" s="117">
        <f>(L17+M17)/2</f>
        <v>0</v>
      </c>
      <c r="O17" s="6"/>
      <c r="P17" s="6"/>
      <c r="Q17" s="93" t="s">
        <v>82</v>
      </c>
      <c r="R17" s="94"/>
      <c r="S17" s="94"/>
      <c r="T17" s="94"/>
      <c r="U17" s="94"/>
      <c r="V17" s="94"/>
      <c r="W17" s="94"/>
      <c r="X17" s="95"/>
      <c r="Y17" s="6"/>
      <c r="Z17" s="6"/>
      <c r="AA17" s="6"/>
      <c r="AB17" s="6"/>
      <c r="AC17" s="6"/>
      <c r="AD17" s="6"/>
      <c r="AE17" s="6"/>
      <c r="AF17" s="6"/>
    </row>
    <row r="18" spans="1:32" ht="15" customHeight="1">
      <c r="A18" s="34" t="s">
        <v>56</v>
      </c>
      <c r="B18" s="34"/>
      <c r="C18" s="35"/>
      <c r="D18" s="31">
        <v>2</v>
      </c>
      <c r="E18" s="66">
        <v>1</v>
      </c>
      <c r="F18" s="31"/>
      <c r="G18" s="50">
        <f>F18</f>
        <v>0</v>
      </c>
      <c r="H18" s="129"/>
      <c r="I18" s="130"/>
      <c r="J18" s="131"/>
      <c r="K18" s="118"/>
      <c r="L18" s="118"/>
      <c r="M18" s="118"/>
      <c r="N18" s="120"/>
      <c r="O18" s="6"/>
      <c r="P18" s="6"/>
      <c r="Q18" s="96"/>
      <c r="R18" s="94"/>
      <c r="S18" s="94"/>
      <c r="T18" s="94"/>
      <c r="U18" s="94"/>
      <c r="V18" s="94"/>
      <c r="W18" s="94"/>
      <c r="X18" s="95"/>
      <c r="Y18" s="6"/>
      <c r="Z18" s="6"/>
      <c r="AA18" s="6"/>
      <c r="AB18" s="6"/>
      <c r="AC18" s="6"/>
      <c r="AD18" s="6"/>
      <c r="AE18" s="6"/>
      <c r="AF18" s="6"/>
    </row>
    <row r="19" spans="1:32" ht="15" customHeight="1">
      <c r="A19" s="74" t="s">
        <v>49</v>
      </c>
      <c r="B19" s="74"/>
      <c r="C19" s="74"/>
      <c r="D19" s="45">
        <f>SUM(D20:D21)</f>
        <v>2</v>
      </c>
      <c r="E19" s="45"/>
      <c r="F19" s="45"/>
      <c r="G19" s="49">
        <f>(G20*D20+G21*D21)/D19</f>
        <v>0</v>
      </c>
      <c r="H19" s="114" t="s">
        <v>59</v>
      </c>
      <c r="I19" s="115"/>
      <c r="J19" s="116"/>
      <c r="K19" s="45">
        <f>SUM(K20:K21)</f>
        <v>2</v>
      </c>
      <c r="L19" s="45"/>
      <c r="M19" s="45"/>
      <c r="N19" s="11">
        <f>(N20*K20+N21*K21)/K19</f>
        <v>0</v>
      </c>
      <c r="O19" s="6"/>
      <c r="P19" s="6"/>
      <c r="Q19" s="96"/>
      <c r="R19" s="94"/>
      <c r="S19" s="94"/>
      <c r="T19" s="94"/>
      <c r="U19" s="94"/>
      <c r="V19" s="94"/>
      <c r="W19" s="94"/>
      <c r="X19" s="95"/>
      <c r="Y19" s="6"/>
      <c r="Z19" s="6"/>
      <c r="AA19" s="6"/>
      <c r="AB19" s="6"/>
      <c r="AC19" s="6"/>
      <c r="AD19" s="6"/>
      <c r="AE19" s="6"/>
      <c r="AF19" s="6"/>
    </row>
    <row r="20" spans="1:32" ht="15" customHeight="1">
      <c r="A20" s="79" t="s">
        <v>64</v>
      </c>
      <c r="B20" s="80"/>
      <c r="C20" s="81"/>
      <c r="D20" s="32">
        <v>1</v>
      </c>
      <c r="E20" s="67">
        <v>1</v>
      </c>
      <c r="F20" s="31"/>
      <c r="G20" s="50">
        <f>F20</f>
        <v>0</v>
      </c>
      <c r="H20" s="37" t="s">
        <v>58</v>
      </c>
      <c r="I20" s="38"/>
      <c r="J20" s="39"/>
      <c r="K20" s="36">
        <v>1</v>
      </c>
      <c r="L20" s="71"/>
      <c r="M20" s="36"/>
      <c r="N20" s="36">
        <f>M20</f>
        <v>0</v>
      </c>
      <c r="O20" s="6"/>
      <c r="P20" s="6"/>
      <c r="Q20" s="96"/>
      <c r="R20" s="94"/>
      <c r="S20" s="94"/>
      <c r="T20" s="94"/>
      <c r="U20" s="94"/>
      <c r="V20" s="94"/>
      <c r="W20" s="94"/>
      <c r="X20" s="95"/>
      <c r="Y20" s="6"/>
      <c r="Z20" s="6"/>
      <c r="AA20" s="6"/>
      <c r="AB20" s="6"/>
      <c r="AC20" s="6"/>
      <c r="AD20" s="6"/>
      <c r="AE20" s="6"/>
      <c r="AF20" s="6"/>
    </row>
    <row r="21" spans="1:32" ht="15" customHeight="1">
      <c r="A21" s="84" t="s">
        <v>9</v>
      </c>
      <c r="B21" s="84"/>
      <c r="C21" s="84"/>
      <c r="D21" s="31">
        <v>1</v>
      </c>
      <c r="E21" s="31"/>
      <c r="F21" s="31"/>
      <c r="G21" s="50">
        <f>(E21+F21)/2</f>
        <v>0</v>
      </c>
      <c r="H21" s="85" t="s">
        <v>9</v>
      </c>
      <c r="I21" s="84"/>
      <c r="J21" s="84"/>
      <c r="K21" s="31">
        <v>1</v>
      </c>
      <c r="L21" s="31"/>
      <c r="M21" s="31"/>
      <c r="N21" s="19">
        <f>(L21+M21)/2</f>
        <v>0</v>
      </c>
      <c r="O21" s="6"/>
      <c r="P21" s="6"/>
      <c r="Q21" s="96"/>
      <c r="R21" s="94"/>
      <c r="S21" s="94"/>
      <c r="T21" s="94"/>
      <c r="U21" s="94"/>
      <c r="V21" s="94"/>
      <c r="W21" s="94"/>
      <c r="X21" s="95"/>
      <c r="Y21" s="6"/>
      <c r="Z21" s="6"/>
      <c r="AA21" s="6"/>
      <c r="AB21" s="6"/>
      <c r="AC21" s="6"/>
      <c r="AD21" s="6"/>
      <c r="AE21" s="6"/>
      <c r="AF21" s="6"/>
    </row>
    <row r="22" spans="1:32" ht="15.75" customHeight="1">
      <c r="A22" s="77" t="s">
        <v>73</v>
      </c>
      <c r="B22" s="77"/>
      <c r="C22" s="77"/>
      <c r="D22" s="36"/>
      <c r="E22" s="36"/>
      <c r="F22" s="36"/>
      <c r="G22" s="51">
        <f>IF(F22&lt;=10,(0),((F22-10)/20))</f>
        <v>0</v>
      </c>
      <c r="H22" s="78" t="s">
        <v>73</v>
      </c>
      <c r="I22" s="77"/>
      <c r="J22" s="77"/>
      <c r="K22" s="36"/>
      <c r="L22" s="36"/>
      <c r="M22" s="36"/>
      <c r="N22" s="52">
        <f>IF(M22&lt;=10,(0),((M22-10)/20))</f>
        <v>0</v>
      </c>
      <c r="O22" s="6"/>
      <c r="P22" s="6"/>
      <c r="Q22" s="96"/>
      <c r="R22" s="94"/>
      <c r="S22" s="94"/>
      <c r="T22" s="94"/>
      <c r="U22" s="94"/>
      <c r="V22" s="94"/>
      <c r="W22" s="94"/>
      <c r="X22" s="95"/>
      <c r="Y22" s="6"/>
      <c r="Z22" s="6"/>
      <c r="AA22" s="6"/>
      <c r="AB22" s="6"/>
      <c r="AC22" s="6"/>
      <c r="AD22" s="6"/>
      <c r="AE22" s="6"/>
      <c r="AF22" s="6"/>
    </row>
    <row r="23" spans="1:32" ht="15.75" customHeight="1" thickBot="1">
      <c r="A23" s="72" t="s">
        <v>69</v>
      </c>
      <c r="B23" s="72"/>
      <c r="C23" s="72"/>
      <c r="D23" s="59"/>
      <c r="E23" s="60"/>
      <c r="F23" s="60"/>
      <c r="G23" s="68">
        <f>((G13*D13+G16*D16+G19*D19)/(D13+D16+D19))+G22</f>
        <v>0</v>
      </c>
      <c r="H23" s="73" t="s">
        <v>70</v>
      </c>
      <c r="I23" s="72"/>
      <c r="J23" s="72"/>
      <c r="K23" s="15"/>
      <c r="L23" s="16"/>
      <c r="M23" s="16"/>
      <c r="N23" s="68">
        <f>((N13*K13+N16*K16+N19*K19)/(K13+K16+K19))+N22</f>
        <v>0</v>
      </c>
      <c r="O23" s="6"/>
      <c r="P23" s="6"/>
      <c r="Q23" s="97"/>
      <c r="R23" s="98"/>
      <c r="S23" s="98"/>
      <c r="T23" s="98"/>
      <c r="U23" s="98"/>
      <c r="V23" s="98"/>
      <c r="W23" s="98"/>
      <c r="X23" s="99"/>
      <c r="Y23" s="6"/>
      <c r="Z23" s="6"/>
      <c r="AA23" s="6"/>
      <c r="AB23" s="6"/>
      <c r="AC23" s="6"/>
      <c r="AD23" s="6"/>
      <c r="AE23" s="6"/>
      <c r="AF23" s="6"/>
    </row>
    <row r="24" spans="1:32" ht="16.5" thickBot="1">
      <c r="A24" s="5"/>
      <c r="B24" s="5"/>
      <c r="C24" s="5"/>
      <c r="D24" s="5"/>
      <c r="E24" s="5"/>
      <c r="F24" s="5"/>
      <c r="G24" s="5"/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9.5" thickBot="1">
      <c r="A25" s="5"/>
      <c r="B25" s="5"/>
      <c r="C25" s="5"/>
      <c r="D25" s="5"/>
      <c r="E25" s="5"/>
      <c r="F25" s="5"/>
      <c r="G25" s="5"/>
      <c r="H25" s="5"/>
      <c r="I25" s="82" t="s">
        <v>61</v>
      </c>
      <c r="J25" s="83"/>
      <c r="K25" s="83"/>
      <c r="L25" s="8"/>
      <c r="M25" s="8"/>
      <c r="N25" s="65">
        <f>(G23+N23)/2</f>
        <v>0</v>
      </c>
      <c r="O25" s="6"/>
      <c r="P25" s="6"/>
      <c r="Q25" s="100" t="s">
        <v>34</v>
      </c>
      <c r="R25" s="101"/>
      <c r="S25" s="101"/>
      <c r="T25" s="101"/>
      <c r="U25" s="102"/>
      <c r="V25" s="132" t="s">
        <v>38</v>
      </c>
      <c r="W25" s="133"/>
      <c r="X25" s="134"/>
      <c r="Y25" s="6"/>
      <c r="Z25" s="6"/>
      <c r="AA25" s="6"/>
      <c r="AB25" s="6"/>
      <c r="AC25" s="6"/>
      <c r="AD25" s="6"/>
      <c r="AE25" s="6"/>
      <c r="AF25" s="6"/>
    </row>
    <row r="26" spans="1:32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" t="s">
        <v>35</v>
      </c>
      <c r="R26" s="147" t="s">
        <v>39</v>
      </c>
      <c r="S26" s="147"/>
      <c r="T26" s="147"/>
      <c r="U26" s="148"/>
      <c r="V26" s="135" t="s">
        <v>44</v>
      </c>
      <c r="W26" s="136"/>
      <c r="X26" s="137"/>
      <c r="Y26" s="6"/>
      <c r="Z26" s="6"/>
      <c r="AA26" s="6"/>
      <c r="AB26" s="6"/>
      <c r="AC26" s="6"/>
      <c r="AD26" s="6"/>
      <c r="AE26" s="6"/>
      <c r="AF26" s="6"/>
    </row>
    <row r="27" spans="1:32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" t="s">
        <v>36</v>
      </c>
      <c r="R27" s="145" t="s">
        <v>40</v>
      </c>
      <c r="S27" s="145"/>
      <c r="T27" s="145"/>
      <c r="U27" s="146"/>
      <c r="V27" s="138"/>
      <c r="W27" s="139"/>
      <c r="X27" s="140"/>
      <c r="Y27" s="6"/>
      <c r="Z27" s="6"/>
      <c r="AA27" s="6"/>
      <c r="AB27" s="6"/>
      <c r="AC27" s="6"/>
      <c r="AD27" s="6"/>
      <c r="AE27" s="6"/>
      <c r="AF27" s="6"/>
    </row>
    <row r="28" spans="1:32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3" t="s">
        <v>37</v>
      </c>
      <c r="R28" s="142" t="s">
        <v>41</v>
      </c>
      <c r="S28" s="142"/>
      <c r="T28" s="142"/>
      <c r="U28" s="143"/>
      <c r="V28" s="141" t="s">
        <v>43</v>
      </c>
      <c r="W28" s="142"/>
      <c r="X28" s="143"/>
      <c r="Y28" s="6"/>
      <c r="Z28" s="6"/>
      <c r="AA28" s="6"/>
      <c r="AB28" s="6"/>
      <c r="AC28" s="6"/>
      <c r="AD28" s="6"/>
      <c r="AE28" s="6"/>
      <c r="AF28" s="6"/>
    </row>
    <row r="29" spans="1:32" ht="16.5" thickBo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4" t="s">
        <v>77</v>
      </c>
      <c r="R29" s="75" t="s">
        <v>42</v>
      </c>
      <c r="S29" s="75"/>
      <c r="T29" s="75"/>
      <c r="U29" s="76"/>
      <c r="V29" s="144"/>
      <c r="W29" s="75"/>
      <c r="X29" s="76"/>
      <c r="Y29" s="6"/>
      <c r="Z29" s="6"/>
      <c r="AA29" s="6"/>
      <c r="AB29" s="6"/>
      <c r="AC29" s="6"/>
      <c r="AD29" s="6"/>
      <c r="AE29" s="6"/>
      <c r="AF29" s="6"/>
    </row>
    <row r="30" spans="1:32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</sheetData>
  <sheetProtection/>
  <mergeCells count="38">
    <mergeCell ref="V25:X25"/>
    <mergeCell ref="V26:X27"/>
    <mergeCell ref="V28:X29"/>
    <mergeCell ref="L17:L18"/>
    <mergeCell ref="M17:M18"/>
    <mergeCell ref="R27:U27"/>
    <mergeCell ref="R28:U28"/>
    <mergeCell ref="R26:U26"/>
    <mergeCell ref="A14:C14"/>
    <mergeCell ref="H19:J19"/>
    <mergeCell ref="K17:K18"/>
    <mergeCell ref="H14:J14"/>
    <mergeCell ref="N17:N18"/>
    <mergeCell ref="A15:C15"/>
    <mergeCell ref="H15:J15"/>
    <mergeCell ref="A16:C16"/>
    <mergeCell ref="A17:C17"/>
    <mergeCell ref="H17:J18"/>
    <mergeCell ref="A1:Z1"/>
    <mergeCell ref="Q9:X12"/>
    <mergeCell ref="Q13:X16"/>
    <mergeCell ref="Q17:X23"/>
    <mergeCell ref="Q25:U25"/>
    <mergeCell ref="A10:N11"/>
    <mergeCell ref="A12:C12"/>
    <mergeCell ref="H12:J12"/>
    <mergeCell ref="A13:C13"/>
    <mergeCell ref="H13:J13"/>
    <mergeCell ref="A23:C23"/>
    <mergeCell ref="H23:J23"/>
    <mergeCell ref="A19:C19"/>
    <mergeCell ref="R29:U29"/>
    <mergeCell ref="A22:C22"/>
    <mergeCell ref="H22:J22"/>
    <mergeCell ref="A20:C20"/>
    <mergeCell ref="I25:K25"/>
    <mergeCell ref="A21:C21"/>
    <mergeCell ref="H21:J21"/>
  </mergeCells>
  <hyperlinks>
    <hyperlink ref="R26" r:id="rId1" display="www.agp1.fr"/>
    <hyperlink ref="R27" r:id="rId2" display="agparis1@yahoo.fr"/>
  </hyperlinks>
  <printOptions/>
  <pageMargins left="0.787401575" right="0.787401575" top="0.984251969" bottom="0.984251969" header="0.5" footer="0.5"/>
  <pageSetup orientation="portrait" paperSize="9"/>
  <ignoredErrors>
    <ignoredError sqref="G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PageLayoutView="0" workbookViewId="0" topLeftCell="A1">
      <selection activeCell="F23" sqref="F23"/>
    </sheetView>
  </sheetViews>
  <sheetFormatPr defaultColWidth="11.00390625" defaultRowHeight="15.75"/>
  <cols>
    <col min="18" max="18" width="12.00390625" style="0" customWidth="1"/>
  </cols>
  <sheetData>
    <row r="1" spans="1:31" ht="46.5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6"/>
      <c r="AB1" s="6"/>
      <c r="AC1" s="6"/>
      <c r="AD1" s="6"/>
      <c r="AE1" s="6"/>
    </row>
    <row r="2" spans="1:31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6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5.75">
      <c r="A6" s="103" t="s">
        <v>53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6"/>
      <c r="P6" s="6"/>
      <c r="Q6" s="6"/>
      <c r="R6" s="87" t="s">
        <v>45</v>
      </c>
      <c r="S6" s="88"/>
      <c r="T6" s="88"/>
      <c r="U6" s="88"/>
      <c r="V6" s="88"/>
      <c r="W6" s="88"/>
      <c r="X6" s="88"/>
      <c r="Y6" s="89"/>
      <c r="Z6" s="6"/>
      <c r="AA6" s="6"/>
      <c r="AB6" s="6"/>
      <c r="AC6" s="6"/>
      <c r="AD6" s="6"/>
      <c r="AE6" s="6"/>
    </row>
    <row r="7" spans="1:31" ht="15.75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O7" s="6"/>
      <c r="P7" s="6"/>
      <c r="Q7" s="6"/>
      <c r="R7" s="90"/>
      <c r="S7" s="91"/>
      <c r="T7" s="91"/>
      <c r="U7" s="91"/>
      <c r="V7" s="91"/>
      <c r="W7" s="91"/>
      <c r="X7" s="91"/>
      <c r="Y7" s="92"/>
      <c r="Z7" s="6"/>
      <c r="AA7" s="6"/>
      <c r="AB7" s="6"/>
      <c r="AC7" s="6"/>
      <c r="AD7" s="6"/>
      <c r="AE7" s="6"/>
    </row>
    <row r="8" spans="1:31" ht="15.75">
      <c r="A8" s="109" t="s">
        <v>11</v>
      </c>
      <c r="B8" s="109"/>
      <c r="C8" s="109"/>
      <c r="D8" s="9" t="s">
        <v>2</v>
      </c>
      <c r="E8" s="9" t="s">
        <v>66</v>
      </c>
      <c r="F8" s="9" t="s">
        <v>63</v>
      </c>
      <c r="G8" s="10" t="s">
        <v>65</v>
      </c>
      <c r="H8" s="109" t="s">
        <v>0</v>
      </c>
      <c r="I8" s="109"/>
      <c r="J8" s="109"/>
      <c r="K8" s="9" t="s">
        <v>2</v>
      </c>
      <c r="L8" s="9" t="s">
        <v>66</v>
      </c>
      <c r="M8" s="9" t="s">
        <v>63</v>
      </c>
      <c r="N8" s="9" t="s">
        <v>68</v>
      </c>
      <c r="O8" s="6"/>
      <c r="P8" s="6"/>
      <c r="Q8" s="6"/>
      <c r="R8" s="90"/>
      <c r="S8" s="91"/>
      <c r="T8" s="91"/>
      <c r="U8" s="91"/>
      <c r="V8" s="91"/>
      <c r="W8" s="91"/>
      <c r="X8" s="91"/>
      <c r="Y8" s="92"/>
      <c r="Z8" s="6"/>
      <c r="AA8" s="6"/>
      <c r="AB8" s="6"/>
      <c r="AC8" s="6"/>
      <c r="AD8" s="6"/>
      <c r="AE8" s="6"/>
    </row>
    <row r="9" spans="1:31" ht="15.75">
      <c r="A9" s="111" t="s">
        <v>12</v>
      </c>
      <c r="B9" s="111"/>
      <c r="C9" s="111"/>
      <c r="D9" s="11">
        <f>SUM(D10+D11)</f>
        <v>4</v>
      </c>
      <c r="E9" s="11"/>
      <c r="F9" s="11"/>
      <c r="G9" s="62">
        <f>(G10*D10+G11*D11)/D9</f>
        <v>0</v>
      </c>
      <c r="H9" s="112" t="s">
        <v>1</v>
      </c>
      <c r="I9" s="111"/>
      <c r="J9" s="111"/>
      <c r="K9" s="11">
        <f>SUM(K10:K13)</f>
        <v>8</v>
      </c>
      <c r="L9" s="11"/>
      <c r="M9" s="58"/>
      <c r="N9" s="64">
        <f>SUM(N10*K10+N11*K11+N12*K12+N13*K13)/K9</f>
        <v>0</v>
      </c>
      <c r="O9" s="6"/>
      <c r="P9" s="6"/>
      <c r="Q9" s="6"/>
      <c r="R9" s="90"/>
      <c r="S9" s="91"/>
      <c r="T9" s="91"/>
      <c r="U9" s="91"/>
      <c r="V9" s="91"/>
      <c r="W9" s="91"/>
      <c r="X9" s="91"/>
      <c r="Y9" s="92"/>
      <c r="Z9" s="6"/>
      <c r="AA9" s="6"/>
      <c r="AB9" s="6"/>
      <c r="AC9" s="6"/>
      <c r="AD9" s="6"/>
      <c r="AE9" s="6"/>
    </row>
    <row r="10" spans="1:31" ht="15.75">
      <c r="A10" s="113" t="s">
        <v>74</v>
      </c>
      <c r="B10" s="113"/>
      <c r="C10" s="113"/>
      <c r="D10" s="19">
        <v>2</v>
      </c>
      <c r="E10" s="19"/>
      <c r="F10" s="19"/>
      <c r="G10" s="50">
        <f>(E10+F10)/2</f>
        <v>0</v>
      </c>
      <c r="H10" s="119" t="s">
        <v>50</v>
      </c>
      <c r="I10" s="113"/>
      <c r="J10" s="113"/>
      <c r="K10" s="19">
        <v>2</v>
      </c>
      <c r="L10" s="19"/>
      <c r="M10" s="19"/>
      <c r="N10" s="19">
        <f>(L10+M10)/2</f>
        <v>0</v>
      </c>
      <c r="O10" s="6"/>
      <c r="P10" s="6"/>
      <c r="Q10" s="6"/>
      <c r="R10" s="90" t="s">
        <v>33</v>
      </c>
      <c r="S10" s="91"/>
      <c r="T10" s="91"/>
      <c r="U10" s="91"/>
      <c r="V10" s="91"/>
      <c r="W10" s="91"/>
      <c r="X10" s="91"/>
      <c r="Y10" s="92"/>
      <c r="Z10" s="6"/>
      <c r="AA10" s="6"/>
      <c r="AB10" s="6"/>
      <c r="AC10" s="6"/>
      <c r="AD10" s="6"/>
      <c r="AE10" s="6"/>
    </row>
    <row r="11" spans="1:31" ht="15.75">
      <c r="A11" s="79" t="s">
        <v>46</v>
      </c>
      <c r="B11" s="80"/>
      <c r="C11" s="81"/>
      <c r="D11" s="21">
        <v>2</v>
      </c>
      <c r="E11" s="22"/>
      <c r="F11" s="19"/>
      <c r="G11" s="50">
        <f>(E11+F11)/2</f>
        <v>0</v>
      </c>
      <c r="H11" s="121" t="s">
        <v>51</v>
      </c>
      <c r="I11" s="80"/>
      <c r="J11" s="81"/>
      <c r="K11" s="21">
        <v>2</v>
      </c>
      <c r="L11" s="21"/>
      <c r="M11" s="21"/>
      <c r="N11" s="19">
        <f>(L11+M11)/2</f>
        <v>0</v>
      </c>
      <c r="O11" s="6"/>
      <c r="P11" s="6"/>
      <c r="Q11" s="6"/>
      <c r="R11" s="90"/>
      <c r="S11" s="91"/>
      <c r="T11" s="91"/>
      <c r="U11" s="91"/>
      <c r="V11" s="91"/>
      <c r="W11" s="91"/>
      <c r="X11" s="91"/>
      <c r="Y11" s="92"/>
      <c r="Z11" s="6"/>
      <c r="AA11" s="6"/>
      <c r="AB11" s="6"/>
      <c r="AC11" s="6"/>
      <c r="AD11" s="6"/>
      <c r="AE11" s="6"/>
    </row>
    <row r="12" spans="1:31" ht="15.75">
      <c r="A12" s="122" t="s">
        <v>16</v>
      </c>
      <c r="B12" s="122"/>
      <c r="C12" s="122"/>
      <c r="D12" s="11">
        <f>SUM(D13:D13)</f>
        <v>2</v>
      </c>
      <c r="E12" s="11"/>
      <c r="F12" s="11"/>
      <c r="G12" s="62">
        <f>G13</f>
        <v>0</v>
      </c>
      <c r="H12" s="121" t="s">
        <v>52</v>
      </c>
      <c r="I12" s="80"/>
      <c r="J12" s="81"/>
      <c r="K12" s="21">
        <v>2</v>
      </c>
      <c r="L12" s="21"/>
      <c r="M12" s="21"/>
      <c r="N12" s="19">
        <f>(L12+M12)/2</f>
        <v>0</v>
      </c>
      <c r="O12" s="6"/>
      <c r="P12" s="6"/>
      <c r="Q12" s="6"/>
      <c r="R12" s="90"/>
      <c r="S12" s="91"/>
      <c r="T12" s="91"/>
      <c r="U12" s="91"/>
      <c r="V12" s="91"/>
      <c r="W12" s="91"/>
      <c r="X12" s="91"/>
      <c r="Y12" s="92"/>
      <c r="Z12" s="6"/>
      <c r="AA12" s="6"/>
      <c r="AB12" s="6"/>
      <c r="AC12" s="6"/>
      <c r="AD12" s="6"/>
      <c r="AE12" s="6"/>
    </row>
    <row r="13" spans="1:31" ht="15.75">
      <c r="A13" s="123" t="s">
        <v>18</v>
      </c>
      <c r="B13" s="124"/>
      <c r="C13" s="125"/>
      <c r="D13" s="21">
        <v>2</v>
      </c>
      <c r="E13" s="21"/>
      <c r="F13" s="21"/>
      <c r="G13" s="50">
        <f>(E13+F13)/2</f>
        <v>0</v>
      </c>
      <c r="H13" s="28" t="s">
        <v>31</v>
      </c>
      <c r="I13" s="29"/>
      <c r="J13" s="30"/>
      <c r="K13" s="19">
        <v>2</v>
      </c>
      <c r="L13" s="19"/>
      <c r="M13" s="19"/>
      <c r="N13" s="19">
        <f>(L13+M13)/2</f>
        <v>0</v>
      </c>
      <c r="O13" s="6"/>
      <c r="P13" s="6"/>
      <c r="Q13" s="6"/>
      <c r="R13" s="90"/>
      <c r="S13" s="91"/>
      <c r="T13" s="91"/>
      <c r="U13" s="91"/>
      <c r="V13" s="91"/>
      <c r="W13" s="91"/>
      <c r="X13" s="91"/>
      <c r="Y13" s="92"/>
      <c r="Z13" s="6"/>
      <c r="AA13" s="6"/>
      <c r="AB13" s="6"/>
      <c r="AC13" s="6"/>
      <c r="AD13" s="6"/>
      <c r="AE13" s="6"/>
    </row>
    <row r="14" spans="1:31" ht="15.75">
      <c r="A14" s="185" t="s">
        <v>49</v>
      </c>
      <c r="B14" s="115"/>
      <c r="C14" s="116"/>
      <c r="D14" s="11">
        <f>SUM(D15:D18)</f>
        <v>4</v>
      </c>
      <c r="E14" s="11"/>
      <c r="F14" s="11"/>
      <c r="G14" s="62">
        <f>(G15*D15+G16*D16+G17*D17+G18*D18)/D14</f>
        <v>0</v>
      </c>
      <c r="H14" s="149" t="s">
        <v>6</v>
      </c>
      <c r="I14" s="150"/>
      <c r="J14" s="151"/>
      <c r="K14" s="122">
        <f>SUM(K16:K18)</f>
        <v>2</v>
      </c>
      <c r="L14" s="13"/>
      <c r="M14" s="13"/>
      <c r="N14" s="163">
        <f>SUM(N16*K16+N18*K18)/K14</f>
        <v>0</v>
      </c>
      <c r="O14" s="6"/>
      <c r="P14" s="6"/>
      <c r="Q14" s="6"/>
      <c r="R14" s="177" t="s">
        <v>82</v>
      </c>
      <c r="S14" s="94"/>
      <c r="T14" s="94"/>
      <c r="U14" s="94"/>
      <c r="V14" s="94"/>
      <c r="W14" s="94"/>
      <c r="X14" s="94"/>
      <c r="Y14" s="95"/>
      <c r="Z14" s="6"/>
      <c r="AA14" s="6"/>
      <c r="AB14" s="6"/>
      <c r="AC14" s="6"/>
      <c r="AD14" s="6"/>
      <c r="AE14" s="6"/>
    </row>
    <row r="15" spans="1:31" ht="15.75">
      <c r="A15" s="123" t="s">
        <v>48</v>
      </c>
      <c r="B15" s="124"/>
      <c r="C15" s="125"/>
      <c r="D15" s="19">
        <v>1</v>
      </c>
      <c r="E15" s="56"/>
      <c r="F15" s="21"/>
      <c r="G15" s="50">
        <f>F15</f>
        <v>0</v>
      </c>
      <c r="H15" s="152"/>
      <c r="I15" s="153"/>
      <c r="J15" s="154"/>
      <c r="K15" s="74"/>
      <c r="L15" s="14"/>
      <c r="M15" s="14"/>
      <c r="N15" s="164"/>
      <c r="O15" s="6"/>
      <c r="P15" s="6"/>
      <c r="Q15" s="6"/>
      <c r="R15" s="96"/>
      <c r="S15" s="94"/>
      <c r="T15" s="94"/>
      <c r="U15" s="94"/>
      <c r="V15" s="94"/>
      <c r="W15" s="94"/>
      <c r="X15" s="94"/>
      <c r="Y15" s="95"/>
      <c r="Z15" s="6"/>
      <c r="AA15" s="6"/>
      <c r="AB15" s="6"/>
      <c r="AC15" s="6"/>
      <c r="AD15" s="6"/>
      <c r="AE15" s="6"/>
    </row>
    <row r="16" spans="1:31" ht="15.75">
      <c r="A16" s="79" t="s">
        <v>47</v>
      </c>
      <c r="B16" s="80"/>
      <c r="C16" s="81"/>
      <c r="D16" s="21">
        <v>1</v>
      </c>
      <c r="E16" s="56"/>
      <c r="F16" s="22"/>
      <c r="G16" s="50">
        <f>F16</f>
        <v>0</v>
      </c>
      <c r="H16" s="155" t="s">
        <v>76</v>
      </c>
      <c r="I16" s="156"/>
      <c r="J16" s="157"/>
      <c r="K16" s="117">
        <v>1</v>
      </c>
      <c r="L16" s="161"/>
      <c r="M16" s="117"/>
      <c r="N16" s="117">
        <f>(M16+L16)/2</f>
        <v>0</v>
      </c>
      <c r="O16" s="6"/>
      <c r="P16" s="6"/>
      <c r="Q16" s="6"/>
      <c r="R16" s="96"/>
      <c r="S16" s="94"/>
      <c r="T16" s="94"/>
      <c r="U16" s="94"/>
      <c r="V16" s="94"/>
      <c r="W16" s="94"/>
      <c r="X16" s="94"/>
      <c r="Y16" s="95"/>
      <c r="Z16" s="6"/>
      <c r="AA16" s="6"/>
      <c r="AB16" s="6"/>
      <c r="AC16" s="6"/>
      <c r="AD16" s="6"/>
      <c r="AE16" s="6"/>
    </row>
    <row r="17" spans="1:31" ht="15.75">
      <c r="A17" s="178" t="s">
        <v>75</v>
      </c>
      <c r="B17" s="179"/>
      <c r="C17" s="180"/>
      <c r="D17" s="19">
        <v>1</v>
      </c>
      <c r="E17" s="56"/>
      <c r="F17" s="21"/>
      <c r="G17" s="50">
        <f>F17</f>
        <v>0</v>
      </c>
      <c r="H17" s="158"/>
      <c r="I17" s="159"/>
      <c r="J17" s="160"/>
      <c r="K17" s="118"/>
      <c r="L17" s="162"/>
      <c r="M17" s="118"/>
      <c r="N17" s="118"/>
      <c r="O17" s="6"/>
      <c r="P17" s="6"/>
      <c r="Q17" s="6"/>
      <c r="R17" s="96"/>
      <c r="S17" s="94"/>
      <c r="T17" s="94"/>
      <c r="U17" s="94"/>
      <c r="V17" s="94"/>
      <c r="W17" s="94"/>
      <c r="X17" s="94"/>
      <c r="Y17" s="95"/>
      <c r="Z17" s="6"/>
      <c r="AA17" s="6"/>
      <c r="AB17" s="6"/>
      <c r="AC17" s="6"/>
      <c r="AD17" s="6"/>
      <c r="AE17" s="6"/>
    </row>
    <row r="18" spans="1:31" ht="15.75">
      <c r="A18" s="178" t="s">
        <v>9</v>
      </c>
      <c r="B18" s="179"/>
      <c r="C18" s="180"/>
      <c r="D18" s="19">
        <v>1</v>
      </c>
      <c r="E18" s="19"/>
      <c r="F18" s="21"/>
      <c r="G18" s="50">
        <f>(F18+E18)/2</f>
        <v>0</v>
      </c>
      <c r="H18" s="85" t="s">
        <v>9</v>
      </c>
      <c r="I18" s="84"/>
      <c r="J18" s="84"/>
      <c r="K18" s="19">
        <v>1</v>
      </c>
      <c r="L18" s="19"/>
      <c r="M18" s="19"/>
      <c r="N18" s="19">
        <f>(L18+M18)/2</f>
        <v>0</v>
      </c>
      <c r="O18" s="6"/>
      <c r="P18" s="6"/>
      <c r="Q18" s="6"/>
      <c r="R18" s="96"/>
      <c r="S18" s="94"/>
      <c r="T18" s="94"/>
      <c r="U18" s="94"/>
      <c r="V18" s="94"/>
      <c r="W18" s="94"/>
      <c r="X18" s="94"/>
      <c r="Y18" s="95"/>
      <c r="Z18" s="181"/>
      <c r="AA18" s="6"/>
      <c r="AB18" s="6"/>
      <c r="AC18" s="6"/>
      <c r="AD18" s="6"/>
      <c r="AE18" s="6"/>
    </row>
    <row r="19" spans="1:31" ht="15.75">
      <c r="A19" s="23" t="s">
        <v>73</v>
      </c>
      <c r="B19" s="24"/>
      <c r="C19" s="25"/>
      <c r="D19" s="52"/>
      <c r="E19" s="52"/>
      <c r="F19" s="53"/>
      <c r="G19" s="54">
        <f>IF(F19&lt;=10,(0),((F19-10)/20))</f>
        <v>0</v>
      </c>
      <c r="H19" s="78" t="s">
        <v>73</v>
      </c>
      <c r="I19" s="77"/>
      <c r="J19" s="77"/>
      <c r="K19" s="19"/>
      <c r="L19" s="52"/>
      <c r="M19" s="52"/>
      <c r="N19" s="52">
        <f>IF(M19&lt;=10,(0),((M19-10)/20))</f>
        <v>0</v>
      </c>
      <c r="O19" s="6"/>
      <c r="P19" s="6"/>
      <c r="Q19" s="6"/>
      <c r="R19" s="96"/>
      <c r="S19" s="94"/>
      <c r="T19" s="94"/>
      <c r="U19" s="94"/>
      <c r="V19" s="94"/>
      <c r="W19" s="94"/>
      <c r="X19" s="94"/>
      <c r="Y19" s="95"/>
      <c r="Z19" s="181"/>
      <c r="AA19" s="6"/>
      <c r="AB19" s="6"/>
      <c r="AC19" s="6"/>
      <c r="AD19" s="6"/>
      <c r="AE19" s="6"/>
    </row>
    <row r="20" spans="1:31" ht="15.75">
      <c r="A20" s="182" t="s">
        <v>72</v>
      </c>
      <c r="B20" s="183"/>
      <c r="C20" s="184"/>
      <c r="D20" s="17">
        <f>SUM(D9+D12+D14)</f>
        <v>10</v>
      </c>
      <c r="E20" s="18">
        <f>(E10*D10+E11*D11+E13*D13+E18*D18)/(D10+D11+D13+D18)</f>
        <v>0</v>
      </c>
      <c r="F20" s="18">
        <f>(F10*D10+F11*D11+F13*D13+F15+F16+F17+F18)/D20</f>
        <v>0</v>
      </c>
      <c r="G20" s="63">
        <f>(G9*D9+G12*D12+G14*D14)/D20+G19</f>
        <v>0</v>
      </c>
      <c r="H20" s="182" t="s">
        <v>71</v>
      </c>
      <c r="I20" s="183"/>
      <c r="J20" s="184"/>
      <c r="K20" s="17">
        <f>SUM(K9,K14)</f>
        <v>10</v>
      </c>
      <c r="L20" s="18">
        <f>(L10*K10+L11*K11+L12*K12+L13*K13+L16*K16+L18*K18+L19)/K20</f>
        <v>0</v>
      </c>
      <c r="M20" s="55">
        <f>(M10*K10+M11*K11+M12*K12+M13*K13+M16*K16+M18+M19)/K20</f>
        <v>0</v>
      </c>
      <c r="N20" s="63">
        <f>((N9*K9+N14*K14)/(K9+K14))+N19</f>
        <v>0</v>
      </c>
      <c r="O20" s="6"/>
      <c r="P20" s="6"/>
      <c r="Q20" s="6"/>
      <c r="R20" s="96"/>
      <c r="S20" s="94"/>
      <c r="T20" s="94"/>
      <c r="U20" s="94"/>
      <c r="V20" s="94"/>
      <c r="W20" s="94"/>
      <c r="X20" s="94"/>
      <c r="Y20" s="95"/>
      <c r="Z20" s="181"/>
      <c r="AA20" s="6"/>
      <c r="AB20" s="6"/>
      <c r="AC20" s="6"/>
      <c r="AD20" s="6"/>
      <c r="AE20" s="6"/>
    </row>
    <row r="21" spans="1:31" ht="16.5" thickBot="1">
      <c r="A21" s="5"/>
      <c r="B21" s="5"/>
      <c r="C21" s="5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  <c r="O21" s="6"/>
      <c r="P21" s="6"/>
      <c r="Q21" s="6"/>
      <c r="R21" s="97"/>
      <c r="S21" s="98"/>
      <c r="T21" s="98"/>
      <c r="U21" s="98"/>
      <c r="V21" s="98"/>
      <c r="W21" s="98"/>
      <c r="X21" s="98"/>
      <c r="Y21" s="99"/>
      <c r="Z21" s="181"/>
      <c r="AA21" s="6"/>
      <c r="AB21" s="6"/>
      <c r="AC21" s="6"/>
      <c r="AD21" s="6"/>
      <c r="AE21" s="6"/>
    </row>
    <row r="22" spans="1:31" ht="16.5" thickBot="1">
      <c r="A22" s="6"/>
      <c r="B22" s="6"/>
      <c r="C22" s="6"/>
      <c r="D22" s="6"/>
      <c r="E22" s="6"/>
      <c r="F22" s="57"/>
      <c r="G22" s="6"/>
      <c r="H22" s="5"/>
      <c r="I22" s="189" t="s">
        <v>67</v>
      </c>
      <c r="J22" s="190"/>
      <c r="K22" s="190"/>
      <c r="L22" s="190"/>
      <c r="M22" s="191"/>
      <c r="N22" s="65">
        <f>(G20+N20)/2</f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181"/>
      <c r="AA22" s="6"/>
      <c r="AB22" s="6"/>
      <c r="AC22" s="6"/>
      <c r="AD22" s="6"/>
      <c r="AE22" s="6"/>
    </row>
    <row r="23" spans="1:31" ht="19.5" thickBot="1">
      <c r="A23" s="6"/>
      <c r="B23" s="6"/>
      <c r="C23" s="6"/>
      <c r="D23" s="6"/>
      <c r="E23" s="6"/>
      <c r="F23" s="5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00" t="s">
        <v>34</v>
      </c>
      <c r="S23" s="101"/>
      <c r="T23" s="101"/>
      <c r="U23" s="101"/>
      <c r="V23" s="102"/>
      <c r="W23" s="186" t="s">
        <v>38</v>
      </c>
      <c r="X23" s="187"/>
      <c r="Y23" s="188"/>
      <c r="Z23" s="181"/>
      <c r="AA23" s="6"/>
      <c r="AB23" s="6"/>
      <c r="AC23" s="6"/>
      <c r="AD23" s="6"/>
      <c r="AE23" s="6"/>
    </row>
    <row r="24" spans="1:31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3" t="s">
        <v>35</v>
      </c>
      <c r="S24" s="147" t="s">
        <v>39</v>
      </c>
      <c r="T24" s="147"/>
      <c r="U24" s="147"/>
      <c r="V24" s="148"/>
      <c r="W24" s="171" t="s">
        <v>44</v>
      </c>
      <c r="X24" s="172"/>
      <c r="Y24" s="173"/>
      <c r="Z24" s="181"/>
      <c r="AA24" s="6"/>
      <c r="AB24" s="6"/>
      <c r="AC24" s="6"/>
      <c r="AD24" s="6"/>
      <c r="AE24" s="6"/>
    </row>
    <row r="25" spans="1:31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3" t="s">
        <v>36</v>
      </c>
      <c r="S25" s="145" t="s">
        <v>40</v>
      </c>
      <c r="T25" s="145"/>
      <c r="U25" s="145"/>
      <c r="V25" s="146"/>
      <c r="W25" s="174"/>
      <c r="X25" s="175"/>
      <c r="Y25" s="176"/>
      <c r="Z25" s="181"/>
      <c r="AA25" s="6"/>
      <c r="AB25" s="6"/>
      <c r="AC25" s="6"/>
      <c r="AD25" s="6"/>
      <c r="AE25" s="6"/>
    </row>
    <row r="26" spans="1:31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3" t="s">
        <v>37</v>
      </c>
      <c r="S26" s="142" t="s">
        <v>41</v>
      </c>
      <c r="T26" s="142"/>
      <c r="U26" s="142"/>
      <c r="V26" s="143"/>
      <c r="W26" s="165" t="s">
        <v>43</v>
      </c>
      <c r="X26" s="166"/>
      <c r="Y26" s="167"/>
      <c r="Z26" s="181"/>
      <c r="AA26" s="6"/>
      <c r="AB26" s="6"/>
      <c r="AC26" s="6"/>
      <c r="AD26" s="6"/>
      <c r="AE26" s="6"/>
    </row>
    <row r="27" spans="1:31" ht="16.5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4" t="s">
        <v>77</v>
      </c>
      <c r="S27" s="75" t="s">
        <v>78</v>
      </c>
      <c r="T27" s="75"/>
      <c r="U27" s="75"/>
      <c r="V27" s="76"/>
      <c r="W27" s="168"/>
      <c r="X27" s="169"/>
      <c r="Y27" s="170"/>
      <c r="Z27" s="181"/>
      <c r="AA27" s="6"/>
      <c r="AB27" s="6"/>
      <c r="AC27" s="6"/>
      <c r="AD27" s="6"/>
      <c r="AE27" s="6"/>
    </row>
    <row r="28" spans="1:31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81"/>
      <c r="AA28" s="6"/>
      <c r="AB28" s="6"/>
      <c r="AC28" s="6"/>
      <c r="AD28" s="6"/>
      <c r="AE28" s="6"/>
    </row>
    <row r="29" spans="1:31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81"/>
      <c r="AA29" s="6"/>
      <c r="AB29" s="6"/>
      <c r="AC29" s="6"/>
      <c r="AD29" s="6"/>
      <c r="AE29" s="6"/>
    </row>
    <row r="30" spans="1:31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8:31" ht="15.75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>
      <c r="AE45" s="6"/>
    </row>
  </sheetData>
  <sheetProtection/>
  <mergeCells count="43">
    <mergeCell ref="I22:M22"/>
    <mergeCell ref="R23:V23"/>
    <mergeCell ref="H18:J18"/>
    <mergeCell ref="A10:C10"/>
    <mergeCell ref="H10:J10"/>
    <mergeCell ref="A12:C12"/>
    <mergeCell ref="A14:C14"/>
    <mergeCell ref="W23:Y23"/>
    <mergeCell ref="K14:K15"/>
    <mergeCell ref="K16:K17"/>
    <mergeCell ref="A15:C15"/>
    <mergeCell ref="H20:J20"/>
    <mergeCell ref="A18:C18"/>
    <mergeCell ref="A8:C8"/>
    <mergeCell ref="H8:J8"/>
    <mergeCell ref="N16:N17"/>
    <mergeCell ref="R10:Y13"/>
    <mergeCell ref="A13:C13"/>
    <mergeCell ref="H11:J11"/>
    <mergeCell ref="H12:J12"/>
    <mergeCell ref="A9:C9"/>
    <mergeCell ref="H9:J9"/>
    <mergeCell ref="A11:C11"/>
    <mergeCell ref="W24:Y25"/>
    <mergeCell ref="S24:V24"/>
    <mergeCell ref="S25:V25"/>
    <mergeCell ref="R14:Y21"/>
    <mergeCell ref="A1:Z1"/>
    <mergeCell ref="A17:C17"/>
    <mergeCell ref="Z18:Z29"/>
    <mergeCell ref="A20:C20"/>
    <mergeCell ref="A16:C16"/>
    <mergeCell ref="A6:N7"/>
    <mergeCell ref="H14:J15"/>
    <mergeCell ref="R6:Y9"/>
    <mergeCell ref="H19:J19"/>
    <mergeCell ref="M16:M17"/>
    <mergeCell ref="S27:V27"/>
    <mergeCell ref="H16:J17"/>
    <mergeCell ref="L16:L17"/>
    <mergeCell ref="S26:V26"/>
    <mergeCell ref="N14:N15"/>
    <mergeCell ref="W26:Y27"/>
  </mergeCells>
  <hyperlinks>
    <hyperlink ref="S24" r:id="rId1" display="www.agp1.fr"/>
    <hyperlink ref="S25" r:id="rId2" display="agparis1@yahoo.fr"/>
  </hyperlinks>
  <printOptions/>
  <pageMargins left="0.787401575" right="0.787401575" top="0.984251969" bottom="0.984251969" header="0.5" footer="0.5"/>
  <pageSetup orientation="portrait" paperSize="9"/>
  <ignoredErrors>
    <ignoredError sqref="G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G80"/>
  <sheetViews>
    <sheetView zoomScale="125" zoomScaleNormal="125" zoomScalePageLayoutView="0" workbookViewId="0" topLeftCell="A17">
      <selection activeCell="D40" sqref="D40"/>
    </sheetView>
  </sheetViews>
  <sheetFormatPr defaultColWidth="11.00390625" defaultRowHeight="15.75"/>
  <cols>
    <col min="4" max="4" width="5.00390625" style="0" customWidth="1"/>
    <col min="9" max="9" width="4.625" style="0" customWidth="1"/>
    <col min="10" max="10" width="11.50390625" style="0" customWidth="1"/>
    <col min="11" max="11" width="3.00390625" style="0" customWidth="1"/>
    <col min="12" max="12" width="0.6171875" style="0" customWidth="1"/>
    <col min="13" max="13" width="13.125" style="0" customWidth="1"/>
  </cols>
  <sheetData>
    <row r="1" spans="1:33" ht="46.5">
      <c r="A1" s="194" t="s">
        <v>81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4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6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.75">
      <c r="A6" s="103" t="s">
        <v>20</v>
      </c>
      <c r="B6" s="104"/>
      <c r="C6" s="104"/>
      <c r="D6" s="104"/>
      <c r="E6" s="104"/>
      <c r="F6" s="104"/>
      <c r="G6" s="104"/>
      <c r="H6" s="104"/>
      <c r="I6" s="104"/>
      <c r="J6" s="105"/>
      <c r="K6" s="6"/>
      <c r="L6" s="6"/>
      <c r="M6" s="103" t="s">
        <v>79</v>
      </c>
      <c r="N6" s="104"/>
      <c r="O6" s="104"/>
      <c r="P6" s="104"/>
      <c r="Q6" s="104"/>
      <c r="R6" s="104"/>
      <c r="S6" s="104"/>
      <c r="T6" s="104"/>
      <c r="U6" s="104"/>
      <c r="V6" s="105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.75">
      <c r="A7" s="106"/>
      <c r="B7" s="107"/>
      <c r="C7" s="107"/>
      <c r="D7" s="107"/>
      <c r="E7" s="107"/>
      <c r="F7" s="107"/>
      <c r="G7" s="107"/>
      <c r="H7" s="107"/>
      <c r="I7" s="107"/>
      <c r="J7" s="108"/>
      <c r="K7" s="6"/>
      <c r="L7" s="6"/>
      <c r="M7" s="106"/>
      <c r="N7" s="107"/>
      <c r="O7" s="107"/>
      <c r="P7" s="107"/>
      <c r="Q7" s="107"/>
      <c r="R7" s="107"/>
      <c r="S7" s="107"/>
      <c r="T7" s="107"/>
      <c r="U7" s="107"/>
      <c r="V7" s="108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30" customHeight="1">
      <c r="A8" s="109" t="s">
        <v>11</v>
      </c>
      <c r="B8" s="109"/>
      <c r="C8" s="109"/>
      <c r="D8" s="9" t="s">
        <v>2</v>
      </c>
      <c r="E8" s="9" t="s">
        <v>10</v>
      </c>
      <c r="F8" s="109" t="s">
        <v>0</v>
      </c>
      <c r="G8" s="109"/>
      <c r="H8" s="109"/>
      <c r="I8" s="9" t="s">
        <v>2</v>
      </c>
      <c r="J8" s="9" t="s">
        <v>10</v>
      </c>
      <c r="K8" s="6"/>
      <c r="L8" s="6"/>
      <c r="M8" s="109" t="s">
        <v>11</v>
      </c>
      <c r="N8" s="109"/>
      <c r="O8" s="109"/>
      <c r="P8" s="9" t="s">
        <v>2</v>
      </c>
      <c r="Q8" s="9" t="s">
        <v>10</v>
      </c>
      <c r="R8" s="109" t="s">
        <v>0</v>
      </c>
      <c r="S8" s="109"/>
      <c r="T8" s="109"/>
      <c r="U8" s="9" t="s">
        <v>2</v>
      </c>
      <c r="V8" s="9" t="s">
        <v>10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8.75" customHeight="1">
      <c r="A9" s="111" t="s">
        <v>12</v>
      </c>
      <c r="B9" s="111"/>
      <c r="C9" s="111"/>
      <c r="D9" s="11">
        <f>SUM(D10+D11+D12)</f>
        <v>6</v>
      </c>
      <c r="E9" s="12">
        <f>(E10*D10+E11*D11+E12*D12)/D9</f>
        <v>0</v>
      </c>
      <c r="F9" s="111" t="s">
        <v>1</v>
      </c>
      <c r="G9" s="111"/>
      <c r="H9" s="111"/>
      <c r="I9" s="11">
        <f>SUM(I10:I12)</f>
        <v>6</v>
      </c>
      <c r="J9" s="12">
        <f>SUM(J10*I10+J11*I11+J12*I12)/I9</f>
        <v>0</v>
      </c>
      <c r="K9" s="6"/>
      <c r="L9" s="6"/>
      <c r="M9" s="111" t="s">
        <v>12</v>
      </c>
      <c r="N9" s="111"/>
      <c r="O9" s="111"/>
      <c r="P9" s="11">
        <f>SUM(P10+P11+P12)</f>
        <v>4</v>
      </c>
      <c r="Q9" s="12">
        <f>(Q10*P10+Q11*P11+Q12*P12)/P9</f>
        <v>0</v>
      </c>
      <c r="R9" s="111" t="s">
        <v>1</v>
      </c>
      <c r="S9" s="111"/>
      <c r="T9" s="111"/>
      <c r="U9" s="11">
        <f>SUM(U10:U12)</f>
        <v>5</v>
      </c>
      <c r="V9" s="12">
        <f>SUM(V10*U10+V11*U11+V12*U12)/U9</f>
        <v>0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.75">
      <c r="A10" s="113" t="s">
        <v>13</v>
      </c>
      <c r="B10" s="113"/>
      <c r="C10" s="113"/>
      <c r="D10" s="19">
        <v>2</v>
      </c>
      <c r="E10" s="26">
        <v>0</v>
      </c>
      <c r="F10" s="113" t="s">
        <v>3</v>
      </c>
      <c r="G10" s="113"/>
      <c r="H10" s="113"/>
      <c r="I10" s="19">
        <v>2</v>
      </c>
      <c r="J10" s="26">
        <v>0</v>
      </c>
      <c r="K10" s="6"/>
      <c r="L10" s="6"/>
      <c r="M10" s="195" t="s">
        <v>27</v>
      </c>
      <c r="N10" s="195"/>
      <c r="O10" s="195"/>
      <c r="P10" s="11">
        <v>2</v>
      </c>
      <c r="Q10" s="12">
        <v>0</v>
      </c>
      <c r="R10" s="195" t="s">
        <v>3</v>
      </c>
      <c r="S10" s="195"/>
      <c r="T10" s="195"/>
      <c r="U10" s="11">
        <v>2</v>
      </c>
      <c r="V10" s="12">
        <v>0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.75">
      <c r="A11" s="79" t="s">
        <v>14</v>
      </c>
      <c r="B11" s="80"/>
      <c r="C11" s="81"/>
      <c r="D11" s="21">
        <v>2</v>
      </c>
      <c r="E11" s="20">
        <v>0</v>
      </c>
      <c r="F11" s="79" t="s">
        <v>4</v>
      </c>
      <c r="G11" s="80"/>
      <c r="H11" s="81"/>
      <c r="I11" s="21">
        <v>2</v>
      </c>
      <c r="J11" s="26">
        <v>0</v>
      </c>
      <c r="K11" s="6"/>
      <c r="L11" s="6"/>
      <c r="M11" s="79" t="s">
        <v>28</v>
      </c>
      <c r="N11" s="80"/>
      <c r="O11" s="81"/>
      <c r="P11" s="21">
        <v>1</v>
      </c>
      <c r="Q11" s="20">
        <v>0</v>
      </c>
      <c r="R11" s="79" t="s">
        <v>7</v>
      </c>
      <c r="S11" s="80"/>
      <c r="T11" s="81"/>
      <c r="U11" s="21">
        <v>2</v>
      </c>
      <c r="V11" s="26">
        <v>0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5.75">
      <c r="A12" s="84" t="s">
        <v>15</v>
      </c>
      <c r="B12" s="84"/>
      <c r="C12" s="84"/>
      <c r="D12" s="19">
        <v>2</v>
      </c>
      <c r="E12" s="26">
        <v>0</v>
      </c>
      <c r="F12" s="84" t="s">
        <v>5</v>
      </c>
      <c r="G12" s="84"/>
      <c r="H12" s="84"/>
      <c r="I12" s="19">
        <v>2</v>
      </c>
      <c r="J12" s="26">
        <v>0</v>
      </c>
      <c r="K12" s="6"/>
      <c r="L12" s="6"/>
      <c r="M12" s="84" t="s">
        <v>29</v>
      </c>
      <c r="N12" s="84"/>
      <c r="O12" s="84"/>
      <c r="P12" s="19">
        <v>1</v>
      </c>
      <c r="Q12" s="26">
        <v>0</v>
      </c>
      <c r="R12" s="84" t="s">
        <v>32</v>
      </c>
      <c r="S12" s="84"/>
      <c r="T12" s="84"/>
      <c r="U12" s="19">
        <v>1</v>
      </c>
      <c r="V12" s="26">
        <v>0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8.75" customHeight="1">
      <c r="A13" s="111" t="s">
        <v>16</v>
      </c>
      <c r="B13" s="111"/>
      <c r="C13" s="111"/>
      <c r="D13" s="11">
        <f>SUM(D14:D16)</f>
        <v>5</v>
      </c>
      <c r="E13" s="12">
        <f>(E14*D14+E15*D15+E16*D16)/D13</f>
        <v>0</v>
      </c>
      <c r="F13" s="111" t="s">
        <v>6</v>
      </c>
      <c r="G13" s="111"/>
      <c r="H13" s="111"/>
      <c r="I13" s="11">
        <f>I14+I15+I16</f>
        <v>5</v>
      </c>
      <c r="J13" s="12">
        <f>SUM(J14*I14+J15*I15+J16*I16)/I13</f>
        <v>0</v>
      </c>
      <c r="K13" s="6"/>
      <c r="L13" s="6"/>
      <c r="M13" s="111" t="s">
        <v>16</v>
      </c>
      <c r="N13" s="111"/>
      <c r="O13" s="111"/>
      <c r="P13" s="11">
        <f>SUM(P14:P16)</f>
        <v>5</v>
      </c>
      <c r="Q13" s="12">
        <f>(Q14*P14+Q15*P15+Q16*P16)/P13</f>
        <v>0</v>
      </c>
      <c r="R13" s="111" t="s">
        <v>6</v>
      </c>
      <c r="S13" s="111"/>
      <c r="T13" s="111"/>
      <c r="U13" s="11">
        <f>U14+U15+U16</f>
        <v>3</v>
      </c>
      <c r="V13" s="12">
        <f>SUM(V14*U14+V15*U15+V16*U16)/U13</f>
        <v>0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5.75">
      <c r="A14" s="113" t="s">
        <v>17</v>
      </c>
      <c r="B14" s="113"/>
      <c r="C14" s="113"/>
      <c r="D14" s="19">
        <v>2</v>
      </c>
      <c r="E14" s="26">
        <v>0</v>
      </c>
      <c r="F14" s="113" t="s">
        <v>7</v>
      </c>
      <c r="G14" s="113"/>
      <c r="H14" s="113"/>
      <c r="I14" s="19">
        <v>2</v>
      </c>
      <c r="J14" s="26">
        <v>0</v>
      </c>
      <c r="K14" s="6"/>
      <c r="L14" s="6"/>
      <c r="M14" s="113" t="s">
        <v>30</v>
      </c>
      <c r="N14" s="113"/>
      <c r="O14" s="113"/>
      <c r="P14" s="19">
        <v>2</v>
      </c>
      <c r="Q14" s="26">
        <v>0</v>
      </c>
      <c r="R14" s="113" t="s">
        <v>4</v>
      </c>
      <c r="S14" s="113"/>
      <c r="T14" s="113"/>
      <c r="U14" s="19">
        <v>1</v>
      </c>
      <c r="V14" s="26">
        <v>0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5.75">
      <c r="A15" s="79" t="s">
        <v>18</v>
      </c>
      <c r="B15" s="80"/>
      <c r="C15" s="81"/>
      <c r="D15" s="21">
        <v>2</v>
      </c>
      <c r="E15" s="20">
        <v>0</v>
      </c>
      <c r="F15" s="79" t="s">
        <v>8</v>
      </c>
      <c r="G15" s="80"/>
      <c r="H15" s="81"/>
      <c r="I15" s="21">
        <v>2</v>
      </c>
      <c r="J15" s="26">
        <v>0</v>
      </c>
      <c r="K15" s="6"/>
      <c r="L15" s="6"/>
      <c r="M15" s="79" t="s">
        <v>31</v>
      </c>
      <c r="N15" s="80"/>
      <c r="O15" s="81"/>
      <c r="P15" s="21">
        <v>2</v>
      </c>
      <c r="Q15" s="20">
        <v>0</v>
      </c>
      <c r="R15" s="79" t="s">
        <v>18</v>
      </c>
      <c r="S15" s="80"/>
      <c r="T15" s="81"/>
      <c r="U15" s="21">
        <v>1</v>
      </c>
      <c r="V15" s="26">
        <v>0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5.75">
      <c r="A16" s="84" t="s">
        <v>9</v>
      </c>
      <c r="B16" s="84"/>
      <c r="C16" s="84"/>
      <c r="D16" s="19">
        <v>1</v>
      </c>
      <c r="E16" s="26">
        <v>0</v>
      </c>
      <c r="F16" s="84" t="s">
        <v>9</v>
      </c>
      <c r="G16" s="84"/>
      <c r="H16" s="84"/>
      <c r="I16" s="19">
        <v>1</v>
      </c>
      <c r="J16" s="26">
        <v>0</v>
      </c>
      <c r="K16" s="6"/>
      <c r="L16" s="6"/>
      <c r="M16" s="84" t="s">
        <v>9</v>
      </c>
      <c r="N16" s="84"/>
      <c r="O16" s="84"/>
      <c r="P16" s="19">
        <v>1</v>
      </c>
      <c r="Q16" s="26">
        <v>0</v>
      </c>
      <c r="R16" s="84" t="s">
        <v>9</v>
      </c>
      <c r="S16" s="84"/>
      <c r="T16" s="84"/>
      <c r="U16" s="19">
        <v>1</v>
      </c>
      <c r="V16" s="26">
        <v>0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6.5" thickBot="1">
      <c r="A17" s="77" t="s">
        <v>73</v>
      </c>
      <c r="B17" s="77"/>
      <c r="C17" s="77"/>
      <c r="D17" s="40"/>
      <c r="E17" s="27">
        <f>IF(D17&lt;=10,(0),((D17-10)/20))</f>
        <v>0</v>
      </c>
      <c r="F17" s="77" t="s">
        <v>73</v>
      </c>
      <c r="G17" s="77"/>
      <c r="H17" s="77"/>
      <c r="I17" s="26"/>
      <c r="J17" s="27">
        <f>IF(I17&lt;=10,(0),((I17-10)/20))</f>
        <v>0</v>
      </c>
      <c r="K17" s="6"/>
      <c r="L17" s="6"/>
      <c r="M17" s="77" t="s">
        <v>73</v>
      </c>
      <c r="N17" s="77"/>
      <c r="O17" s="77"/>
      <c r="P17" s="40"/>
      <c r="Q17" s="27">
        <f>IF(P17&lt;=10,(0),((P17-10)/20))</f>
        <v>0</v>
      </c>
      <c r="R17" s="77" t="s">
        <v>73</v>
      </c>
      <c r="S17" s="77"/>
      <c r="T17" s="77"/>
      <c r="U17" s="26"/>
      <c r="V17" s="27">
        <f>IF(U17&lt;=10,(0),((U17-10)/20))</f>
        <v>0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s="2" customFormat="1" ht="25.5" customHeight="1" thickBot="1">
      <c r="A18" s="193" t="s">
        <v>69</v>
      </c>
      <c r="B18" s="193"/>
      <c r="C18" s="193"/>
      <c r="D18" s="15"/>
      <c r="E18" s="70">
        <f>((E9*D9+E13*D13)/(D9+D13))+E17</f>
        <v>0</v>
      </c>
      <c r="F18" s="184" t="s">
        <v>70</v>
      </c>
      <c r="G18" s="193"/>
      <c r="H18" s="193"/>
      <c r="I18" s="15"/>
      <c r="J18" s="70">
        <f>((J9*I9+J13*I13)/(I9+I13))+J17</f>
        <v>0</v>
      </c>
      <c r="K18" s="7"/>
      <c r="L18" s="7"/>
      <c r="M18" s="193" t="s">
        <v>69</v>
      </c>
      <c r="N18" s="193"/>
      <c r="O18" s="193"/>
      <c r="P18" s="15"/>
      <c r="Q18" s="69">
        <f>((Q9*P9+Q13*P13)/(P9+P13))+Q17</f>
        <v>0</v>
      </c>
      <c r="R18" s="184" t="s">
        <v>70</v>
      </c>
      <c r="S18" s="193"/>
      <c r="T18" s="193"/>
      <c r="U18" s="15"/>
      <c r="V18" s="69">
        <f>((V9*U9+V13*U13)/(U9+U13))+V17</f>
        <v>0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6.5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24" customHeight="1" thickBot="1">
      <c r="A20" s="6"/>
      <c r="B20" s="6"/>
      <c r="C20" s="6"/>
      <c r="D20" s="6"/>
      <c r="E20" s="6"/>
      <c r="F20" s="6"/>
      <c r="G20" s="189" t="s">
        <v>19</v>
      </c>
      <c r="H20" s="190"/>
      <c r="I20" s="190"/>
      <c r="J20" s="65">
        <f>(E18+J18)/2</f>
        <v>0</v>
      </c>
      <c r="K20" s="6"/>
      <c r="L20" s="6"/>
      <c r="M20" s="6"/>
      <c r="N20" s="6"/>
      <c r="O20" s="6"/>
      <c r="P20" s="6"/>
      <c r="Q20" s="6"/>
      <c r="R20" s="6"/>
      <c r="S20" s="189" t="s">
        <v>19</v>
      </c>
      <c r="T20" s="190"/>
      <c r="U20" s="190"/>
      <c r="V20" s="61">
        <f>(Q18+V18)/2</f>
        <v>0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6.5" thickBo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5" customHeight="1">
      <c r="A24" s="103" t="s">
        <v>21</v>
      </c>
      <c r="B24" s="104"/>
      <c r="C24" s="104"/>
      <c r="D24" s="104"/>
      <c r="E24" s="104"/>
      <c r="F24" s="104"/>
      <c r="G24" s="104"/>
      <c r="H24" s="104"/>
      <c r="I24" s="104"/>
      <c r="J24" s="105"/>
      <c r="K24" s="6"/>
      <c r="L24" s="6"/>
      <c r="M24" s="87" t="s">
        <v>45</v>
      </c>
      <c r="N24" s="88"/>
      <c r="O24" s="88"/>
      <c r="P24" s="88"/>
      <c r="Q24" s="88"/>
      <c r="R24" s="88"/>
      <c r="S24" s="88"/>
      <c r="T24" s="89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5.75">
      <c r="A25" s="106"/>
      <c r="B25" s="107"/>
      <c r="C25" s="107"/>
      <c r="D25" s="107"/>
      <c r="E25" s="107"/>
      <c r="F25" s="107"/>
      <c r="G25" s="107"/>
      <c r="H25" s="107"/>
      <c r="I25" s="107"/>
      <c r="J25" s="108"/>
      <c r="K25" s="6"/>
      <c r="L25" s="6"/>
      <c r="M25" s="90"/>
      <c r="N25" s="91"/>
      <c r="O25" s="91"/>
      <c r="P25" s="91"/>
      <c r="Q25" s="91"/>
      <c r="R25" s="91"/>
      <c r="S25" s="91"/>
      <c r="T25" s="92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5.75">
      <c r="A26" s="109" t="s">
        <v>11</v>
      </c>
      <c r="B26" s="109"/>
      <c r="C26" s="109"/>
      <c r="D26" s="9" t="s">
        <v>2</v>
      </c>
      <c r="E26" s="9" t="s">
        <v>10</v>
      </c>
      <c r="F26" s="109" t="s">
        <v>0</v>
      </c>
      <c r="G26" s="109"/>
      <c r="H26" s="109"/>
      <c r="I26" s="9" t="s">
        <v>2</v>
      </c>
      <c r="J26" s="9" t="s">
        <v>10</v>
      </c>
      <c r="K26" s="6"/>
      <c r="L26" s="6"/>
      <c r="M26" s="90"/>
      <c r="N26" s="91"/>
      <c r="O26" s="91"/>
      <c r="P26" s="91"/>
      <c r="Q26" s="91"/>
      <c r="R26" s="91"/>
      <c r="S26" s="91"/>
      <c r="T26" s="92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5.75">
      <c r="A27" s="111" t="s">
        <v>12</v>
      </c>
      <c r="B27" s="111"/>
      <c r="C27" s="111"/>
      <c r="D27" s="11">
        <f>SUM(D28+D29+D30+D31)</f>
        <v>8</v>
      </c>
      <c r="E27" s="12">
        <f>(E28*D28+E29*D29+E30*D30+E31*D31)/D27</f>
        <v>0</v>
      </c>
      <c r="F27" s="111" t="s">
        <v>1</v>
      </c>
      <c r="G27" s="111"/>
      <c r="H27" s="111"/>
      <c r="I27" s="11">
        <f>SUM(I28:I31)</f>
        <v>8</v>
      </c>
      <c r="J27" s="12">
        <f>SUM(J28*I28+J29*I29+J30*I30+J31*I31)/I27</f>
        <v>0</v>
      </c>
      <c r="K27" s="6"/>
      <c r="L27" s="6"/>
      <c r="M27" s="90"/>
      <c r="N27" s="91"/>
      <c r="O27" s="91"/>
      <c r="P27" s="91"/>
      <c r="Q27" s="91"/>
      <c r="R27" s="91"/>
      <c r="S27" s="91"/>
      <c r="T27" s="92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5" customHeight="1">
      <c r="A28" s="113" t="s">
        <v>18</v>
      </c>
      <c r="B28" s="113"/>
      <c r="C28" s="113"/>
      <c r="D28" s="19">
        <v>2</v>
      </c>
      <c r="E28" s="26">
        <v>0</v>
      </c>
      <c r="F28" s="113" t="s">
        <v>3</v>
      </c>
      <c r="G28" s="113"/>
      <c r="H28" s="113"/>
      <c r="I28" s="19">
        <v>2</v>
      </c>
      <c r="J28" s="26">
        <v>0</v>
      </c>
      <c r="K28" s="6"/>
      <c r="L28" s="6"/>
      <c r="M28" s="90" t="s">
        <v>60</v>
      </c>
      <c r="N28" s="91"/>
      <c r="O28" s="91"/>
      <c r="P28" s="91"/>
      <c r="Q28" s="91"/>
      <c r="R28" s="91"/>
      <c r="S28" s="91"/>
      <c r="T28" s="92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5" customHeight="1">
      <c r="A29" s="79" t="s">
        <v>14</v>
      </c>
      <c r="B29" s="80"/>
      <c r="C29" s="81"/>
      <c r="D29" s="21">
        <v>2</v>
      </c>
      <c r="E29" s="20">
        <v>0</v>
      </c>
      <c r="F29" s="79" t="s">
        <v>4</v>
      </c>
      <c r="G29" s="80"/>
      <c r="H29" s="81"/>
      <c r="I29" s="21">
        <v>2</v>
      </c>
      <c r="J29" s="26">
        <v>0</v>
      </c>
      <c r="K29" s="6"/>
      <c r="L29" s="6"/>
      <c r="M29" s="90"/>
      <c r="N29" s="91"/>
      <c r="O29" s="91"/>
      <c r="P29" s="91"/>
      <c r="Q29" s="91"/>
      <c r="R29" s="91"/>
      <c r="S29" s="91"/>
      <c r="T29" s="92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5" customHeight="1">
      <c r="A30" s="41" t="s">
        <v>17</v>
      </c>
      <c r="B30" s="42"/>
      <c r="C30" s="43"/>
      <c r="D30" s="21">
        <v>2</v>
      </c>
      <c r="E30" s="20">
        <v>0</v>
      </c>
      <c r="F30" s="79" t="s">
        <v>24</v>
      </c>
      <c r="G30" s="80"/>
      <c r="H30" s="81"/>
      <c r="I30" s="21">
        <v>2</v>
      </c>
      <c r="J30" s="26">
        <v>0</v>
      </c>
      <c r="K30" s="6"/>
      <c r="L30" s="6"/>
      <c r="M30" s="90"/>
      <c r="N30" s="91"/>
      <c r="O30" s="91"/>
      <c r="P30" s="91"/>
      <c r="Q30" s="91"/>
      <c r="R30" s="91"/>
      <c r="S30" s="91"/>
      <c r="T30" s="92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5.75">
      <c r="A31" s="84" t="s">
        <v>15</v>
      </c>
      <c r="B31" s="84"/>
      <c r="C31" s="84"/>
      <c r="D31" s="19">
        <v>2</v>
      </c>
      <c r="E31" s="26">
        <v>0</v>
      </c>
      <c r="F31" s="44" t="s">
        <v>5</v>
      </c>
      <c r="G31" s="29"/>
      <c r="H31" s="30"/>
      <c r="I31" s="19">
        <v>2</v>
      </c>
      <c r="J31" s="26">
        <v>0</v>
      </c>
      <c r="K31" s="6"/>
      <c r="L31" s="6"/>
      <c r="M31" s="90"/>
      <c r="N31" s="91"/>
      <c r="O31" s="91"/>
      <c r="P31" s="91"/>
      <c r="Q31" s="91"/>
      <c r="R31" s="91"/>
      <c r="S31" s="91"/>
      <c r="T31" s="92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5.75">
      <c r="A32" s="111" t="s">
        <v>16</v>
      </c>
      <c r="B32" s="111"/>
      <c r="C32" s="111"/>
      <c r="D32" s="11">
        <f>SUM(D33:D35)</f>
        <v>3</v>
      </c>
      <c r="E32" s="12">
        <f>(E33*D33+E34*D34+E35*D35)/D32</f>
        <v>0</v>
      </c>
      <c r="F32" s="111" t="s">
        <v>6</v>
      </c>
      <c r="G32" s="111"/>
      <c r="H32" s="111"/>
      <c r="I32" s="11">
        <f>I33+I34+I35</f>
        <v>3</v>
      </c>
      <c r="J32" s="12">
        <f>SUM(J33*I33+J34*I34+J35*I35)/I32</f>
        <v>0</v>
      </c>
      <c r="K32" s="6"/>
      <c r="L32" s="6"/>
      <c r="M32" s="93" t="s">
        <v>82</v>
      </c>
      <c r="N32" s="94"/>
      <c r="O32" s="94"/>
      <c r="P32" s="94"/>
      <c r="Q32" s="94"/>
      <c r="R32" s="94"/>
      <c r="S32" s="94"/>
      <c r="T32" s="95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5.75">
      <c r="A33" s="113" t="s">
        <v>22</v>
      </c>
      <c r="B33" s="113"/>
      <c r="C33" s="113"/>
      <c r="D33" s="19">
        <v>1</v>
      </c>
      <c r="E33" s="26">
        <v>0</v>
      </c>
      <c r="F33" s="113" t="s">
        <v>25</v>
      </c>
      <c r="G33" s="113"/>
      <c r="H33" s="113"/>
      <c r="I33" s="19">
        <v>1</v>
      </c>
      <c r="J33" s="26">
        <v>0</v>
      </c>
      <c r="K33" s="6"/>
      <c r="L33" s="6"/>
      <c r="M33" s="96"/>
      <c r="N33" s="94"/>
      <c r="O33" s="94"/>
      <c r="P33" s="94"/>
      <c r="Q33" s="94"/>
      <c r="R33" s="94"/>
      <c r="S33" s="94"/>
      <c r="T33" s="95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5.75">
      <c r="A34" s="79" t="s">
        <v>23</v>
      </c>
      <c r="B34" s="80"/>
      <c r="C34" s="81"/>
      <c r="D34" s="21">
        <v>1</v>
      </c>
      <c r="E34" s="20">
        <v>0</v>
      </c>
      <c r="F34" s="79" t="s">
        <v>26</v>
      </c>
      <c r="G34" s="80"/>
      <c r="H34" s="81"/>
      <c r="I34" s="21">
        <v>1</v>
      </c>
      <c r="J34" s="26">
        <v>0</v>
      </c>
      <c r="K34" s="6"/>
      <c r="L34" s="6"/>
      <c r="M34" s="96"/>
      <c r="N34" s="94"/>
      <c r="O34" s="94"/>
      <c r="P34" s="94"/>
      <c r="Q34" s="94"/>
      <c r="R34" s="94"/>
      <c r="S34" s="94"/>
      <c r="T34" s="95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.75">
      <c r="A35" s="84" t="s">
        <v>9</v>
      </c>
      <c r="B35" s="84"/>
      <c r="C35" s="84"/>
      <c r="D35" s="19">
        <v>1</v>
      </c>
      <c r="E35" s="26">
        <v>0</v>
      </c>
      <c r="F35" s="84" t="s">
        <v>9</v>
      </c>
      <c r="G35" s="84"/>
      <c r="H35" s="84"/>
      <c r="I35" s="19">
        <v>1</v>
      </c>
      <c r="J35" s="26">
        <v>0</v>
      </c>
      <c r="K35" s="6"/>
      <c r="L35" s="6"/>
      <c r="M35" s="96"/>
      <c r="N35" s="94"/>
      <c r="O35" s="94"/>
      <c r="P35" s="94"/>
      <c r="Q35" s="94"/>
      <c r="R35" s="94"/>
      <c r="S35" s="94"/>
      <c r="T35" s="95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6.5" thickBot="1">
      <c r="A36" s="77" t="s">
        <v>73</v>
      </c>
      <c r="B36" s="77"/>
      <c r="C36" s="77"/>
      <c r="D36" s="40"/>
      <c r="E36" s="27">
        <f>IF(D36&lt;=10,(0),((D36-10)/20))</f>
        <v>0</v>
      </c>
      <c r="F36" s="77" t="s">
        <v>73</v>
      </c>
      <c r="G36" s="77"/>
      <c r="H36" s="77"/>
      <c r="I36" s="26"/>
      <c r="J36" s="27">
        <f>IF(I36&lt;=10,(0),((I36-10)/20))</f>
        <v>0</v>
      </c>
      <c r="K36" s="6"/>
      <c r="L36" s="6"/>
      <c r="M36" s="96"/>
      <c r="N36" s="94"/>
      <c r="O36" s="94"/>
      <c r="P36" s="94"/>
      <c r="Q36" s="94"/>
      <c r="R36" s="94"/>
      <c r="S36" s="94"/>
      <c r="T36" s="95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6.5" thickBot="1">
      <c r="A37" s="193" t="s">
        <v>69</v>
      </c>
      <c r="B37" s="193"/>
      <c r="C37" s="193"/>
      <c r="D37" s="15"/>
      <c r="E37" s="69">
        <f>((E27+E32)/2)+E36</f>
        <v>0</v>
      </c>
      <c r="F37" s="184" t="s">
        <v>70</v>
      </c>
      <c r="G37" s="193"/>
      <c r="H37" s="193"/>
      <c r="I37" s="15"/>
      <c r="J37" s="69">
        <f>((J27+J32)/2)+J36</f>
        <v>0</v>
      </c>
      <c r="K37" s="6"/>
      <c r="L37" s="6"/>
      <c r="M37" s="96"/>
      <c r="N37" s="94"/>
      <c r="O37" s="94"/>
      <c r="P37" s="94"/>
      <c r="Q37" s="94"/>
      <c r="R37" s="94"/>
      <c r="S37" s="94"/>
      <c r="T37" s="9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6.5" thickBot="1">
      <c r="A38" s="5"/>
      <c r="B38" s="5"/>
      <c r="C38" s="5"/>
      <c r="D38" s="5"/>
      <c r="E38" s="5"/>
      <c r="F38" s="5"/>
      <c r="G38" s="6"/>
      <c r="H38" s="6"/>
      <c r="I38" s="6"/>
      <c r="J38" s="6"/>
      <c r="K38" s="6"/>
      <c r="L38" s="6"/>
      <c r="M38" s="96"/>
      <c r="N38" s="94"/>
      <c r="O38" s="94"/>
      <c r="P38" s="94"/>
      <c r="Q38" s="94"/>
      <c r="R38" s="94"/>
      <c r="S38" s="94"/>
      <c r="T38" s="9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6.5" thickBot="1">
      <c r="A39" s="5"/>
      <c r="B39" s="5"/>
      <c r="C39" s="5"/>
      <c r="D39" s="5"/>
      <c r="E39" s="5"/>
      <c r="F39" s="5"/>
      <c r="G39" s="189" t="s">
        <v>19</v>
      </c>
      <c r="H39" s="190"/>
      <c r="I39" s="190"/>
      <c r="J39" s="61">
        <f>(J37+E37)/2</f>
        <v>0</v>
      </c>
      <c r="K39" s="6"/>
      <c r="L39" s="6"/>
      <c r="M39" s="97"/>
      <c r="N39" s="98"/>
      <c r="O39" s="98"/>
      <c r="P39" s="98"/>
      <c r="Q39" s="98"/>
      <c r="R39" s="98"/>
      <c r="S39" s="98"/>
      <c r="T39" s="99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9" customHeight="1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1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27.75" customHeight="1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100" t="s">
        <v>34</v>
      </c>
      <c r="N41" s="101"/>
      <c r="O41" s="101"/>
      <c r="P41" s="101"/>
      <c r="Q41" s="102"/>
      <c r="R41" s="192"/>
      <c r="S41" s="132" t="s">
        <v>38</v>
      </c>
      <c r="T41" s="133"/>
      <c r="U41" s="13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2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3" t="s">
        <v>35</v>
      </c>
      <c r="N42" s="145" t="s">
        <v>39</v>
      </c>
      <c r="O42" s="145"/>
      <c r="P42" s="145"/>
      <c r="Q42" s="146"/>
      <c r="R42" s="192"/>
      <c r="S42" s="138" t="s">
        <v>44</v>
      </c>
      <c r="T42" s="139"/>
      <c r="U42" s="140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3" t="s">
        <v>36</v>
      </c>
      <c r="N43" s="145" t="s">
        <v>40</v>
      </c>
      <c r="O43" s="145"/>
      <c r="P43" s="145"/>
      <c r="Q43" s="146"/>
      <c r="R43" s="192"/>
      <c r="S43" s="138"/>
      <c r="T43" s="139"/>
      <c r="U43" s="14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3" t="s">
        <v>37</v>
      </c>
      <c r="N44" s="142" t="s">
        <v>41</v>
      </c>
      <c r="O44" s="142"/>
      <c r="P44" s="142"/>
      <c r="Q44" s="143"/>
      <c r="R44" s="192"/>
      <c r="S44" s="141" t="s">
        <v>43</v>
      </c>
      <c r="T44" s="142"/>
      <c r="U44" s="143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9.5" customHeight="1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4" t="s">
        <v>77</v>
      </c>
      <c r="N45" s="75" t="s">
        <v>42</v>
      </c>
      <c r="O45" s="75"/>
      <c r="P45" s="75"/>
      <c r="Q45" s="76"/>
      <c r="R45" s="192"/>
      <c r="S45" s="144"/>
      <c r="T45" s="75"/>
      <c r="U45" s="7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26:33" ht="15.75">
      <c r="Z80" s="6"/>
      <c r="AA80" s="6"/>
      <c r="AB80" s="6"/>
      <c r="AC80" s="6"/>
      <c r="AD80" s="6"/>
      <c r="AE80" s="6"/>
      <c r="AF80" s="6"/>
      <c r="AG80" s="6"/>
    </row>
  </sheetData>
  <sheetProtection/>
  <mergeCells count="85">
    <mergeCell ref="A33:C33"/>
    <mergeCell ref="A6:J7"/>
    <mergeCell ref="F8:H8"/>
    <mergeCell ref="A8:C8"/>
    <mergeCell ref="A9:C9"/>
    <mergeCell ref="A10:C10"/>
    <mergeCell ref="A11:C11"/>
    <mergeCell ref="F15:H15"/>
    <mergeCell ref="F16:H16"/>
    <mergeCell ref="A12:C12"/>
    <mergeCell ref="A13:C13"/>
    <mergeCell ref="A14:C14"/>
    <mergeCell ref="A15:C15"/>
    <mergeCell ref="A16:C16"/>
    <mergeCell ref="A26:C26"/>
    <mergeCell ref="F9:H9"/>
    <mergeCell ref="F10:H10"/>
    <mergeCell ref="F11:H11"/>
    <mergeCell ref="F12:H12"/>
    <mergeCell ref="F13:H13"/>
    <mergeCell ref="F14:H14"/>
    <mergeCell ref="F18:H18"/>
    <mergeCell ref="G20:I20"/>
    <mergeCell ref="A17:C17"/>
    <mergeCell ref="A18:C18"/>
    <mergeCell ref="A24:J25"/>
    <mergeCell ref="F35:H35"/>
    <mergeCell ref="F26:H26"/>
    <mergeCell ref="A27:C27"/>
    <mergeCell ref="F27:H27"/>
    <mergeCell ref="F17:H17"/>
    <mergeCell ref="A36:C36"/>
    <mergeCell ref="F36:H36"/>
    <mergeCell ref="F28:H28"/>
    <mergeCell ref="A29:C29"/>
    <mergeCell ref="F29:H29"/>
    <mergeCell ref="A31:C31"/>
    <mergeCell ref="A32:C32"/>
    <mergeCell ref="F32:H32"/>
    <mergeCell ref="F30:H30"/>
    <mergeCell ref="A28:C28"/>
    <mergeCell ref="M6:V7"/>
    <mergeCell ref="M8:O8"/>
    <mergeCell ref="R8:T8"/>
    <mergeCell ref="M9:O9"/>
    <mergeCell ref="R9:T9"/>
    <mergeCell ref="M10:O10"/>
    <mergeCell ref="R10:T10"/>
    <mergeCell ref="R12:T12"/>
    <mergeCell ref="M13:O13"/>
    <mergeCell ref="R13:T13"/>
    <mergeCell ref="A37:C37"/>
    <mergeCell ref="F37:H37"/>
    <mergeCell ref="M16:O16"/>
    <mergeCell ref="R16:T16"/>
    <mergeCell ref="M11:O11"/>
    <mergeCell ref="G39:I39"/>
    <mergeCell ref="F33:H33"/>
    <mergeCell ref="A34:C34"/>
    <mergeCell ref="F34:H34"/>
    <mergeCell ref="A35:C35"/>
    <mergeCell ref="A1:V1"/>
    <mergeCell ref="M14:O14"/>
    <mergeCell ref="R14:T14"/>
    <mergeCell ref="M15:O15"/>
    <mergeCell ref="R15:T15"/>
    <mergeCell ref="R11:T11"/>
    <mergeCell ref="M12:O12"/>
    <mergeCell ref="M24:T27"/>
    <mergeCell ref="M32:T39"/>
    <mergeCell ref="M28:T31"/>
    <mergeCell ref="N42:Q42"/>
    <mergeCell ref="M17:O17"/>
    <mergeCell ref="R17:T17"/>
    <mergeCell ref="M18:O18"/>
    <mergeCell ref="R18:T18"/>
    <mergeCell ref="S20:U20"/>
    <mergeCell ref="N43:Q43"/>
    <mergeCell ref="N44:Q44"/>
    <mergeCell ref="N45:Q45"/>
    <mergeCell ref="S42:U43"/>
    <mergeCell ref="S44:U45"/>
    <mergeCell ref="M41:Q41"/>
    <mergeCell ref="S41:U41"/>
    <mergeCell ref="R41:R45"/>
  </mergeCells>
  <hyperlinks>
    <hyperlink ref="N42" r:id="rId1" display="www.agp1.fr"/>
    <hyperlink ref="N43" r:id="rId2" display="agparis1@yahoo.fr"/>
  </hyperlink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Romain ETIENNE</dc:creator>
  <cp:keywords/>
  <dc:description/>
  <cp:lastModifiedBy>Utilisateur de Microsoft Office</cp:lastModifiedBy>
  <dcterms:created xsi:type="dcterms:W3CDTF">2012-06-06T13:48:19Z</dcterms:created>
  <dcterms:modified xsi:type="dcterms:W3CDTF">2019-05-15T21:54:17Z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