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rmine/Downloads/"/>
    </mc:Choice>
  </mc:AlternateContent>
  <bookViews>
    <workbookView xWindow="160" yWindow="460" windowWidth="24300" windowHeight="12200" tabRatio="500" activeTab="1"/>
  </bookViews>
  <sheets>
    <sheet name="L2" sheetId="2" r:id="rId1"/>
    <sheet name="L3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J27" i="1"/>
  <c r="I32" i="1"/>
  <c r="J32" i="1"/>
  <c r="J36" i="1"/>
  <c r="J37" i="1"/>
  <c r="D27" i="1"/>
  <c r="E27" i="1"/>
  <c r="D32" i="1"/>
  <c r="E32" i="1"/>
  <c r="E37" i="1"/>
  <c r="E38" i="1"/>
  <c r="D47" i="1"/>
  <c r="E47" i="1"/>
  <c r="D51" i="1"/>
  <c r="E51" i="1"/>
  <c r="E55" i="1"/>
  <c r="E56" i="1"/>
  <c r="I47" i="1"/>
  <c r="J47" i="1"/>
  <c r="I51" i="1"/>
  <c r="J51" i="1"/>
  <c r="J55" i="1"/>
  <c r="J56" i="1"/>
  <c r="J58" i="1"/>
  <c r="N10" i="2"/>
  <c r="N11" i="2"/>
  <c r="N12" i="2"/>
  <c r="K9" i="2"/>
  <c r="N9" i="2"/>
  <c r="N14" i="2"/>
  <c r="N15" i="2"/>
  <c r="N16" i="2"/>
  <c r="N17" i="2"/>
  <c r="N18" i="2"/>
  <c r="K13" i="2"/>
  <c r="N13" i="2"/>
  <c r="N19" i="2"/>
  <c r="G10" i="2"/>
  <c r="G11" i="2"/>
  <c r="G12" i="2"/>
  <c r="D9" i="2"/>
  <c r="G9" i="2"/>
  <c r="G14" i="2"/>
  <c r="G15" i="2"/>
  <c r="G16" i="2"/>
  <c r="G17" i="2"/>
  <c r="G13" i="2"/>
  <c r="G18" i="2"/>
  <c r="G19" i="2"/>
  <c r="N21" i="2"/>
  <c r="J17" i="1"/>
  <c r="E17" i="1"/>
  <c r="J39" i="1"/>
  <c r="D9" i="1"/>
  <c r="E9" i="1"/>
  <c r="D13" i="1"/>
  <c r="E13" i="1"/>
  <c r="E18" i="1"/>
  <c r="I9" i="1"/>
  <c r="J9" i="1"/>
  <c r="I13" i="1"/>
  <c r="J13" i="1"/>
  <c r="J18" i="1"/>
  <c r="J20" i="1"/>
</calcChain>
</file>

<file path=xl/sharedStrings.xml><?xml version="1.0" encoding="utf-8"?>
<sst xmlns="http://schemas.openxmlformats.org/spreadsheetml/2006/main" count="155" uniqueCount="84">
  <si>
    <t>Semestre 2</t>
  </si>
  <si>
    <t>UE n°1: UE Fondametale</t>
  </si>
  <si>
    <t>COEF</t>
  </si>
  <si>
    <t>Gestion Financière</t>
  </si>
  <si>
    <t>Marketing</t>
  </si>
  <si>
    <t>Contrôle de Gestion</t>
  </si>
  <si>
    <t>UE N°2: UE Professionnalisation</t>
  </si>
  <si>
    <t>TQG</t>
  </si>
  <si>
    <t>Langue</t>
  </si>
  <si>
    <t>NOTE</t>
  </si>
  <si>
    <t>Semestre 1</t>
  </si>
  <si>
    <t>UE n°1: UE Fondamentale</t>
  </si>
  <si>
    <t>Théorie de l'entreprise</t>
  </si>
  <si>
    <t>Comptabilité approfondie</t>
  </si>
  <si>
    <t>UE n°2: UE de Professionnalisation</t>
  </si>
  <si>
    <t>Droits des contrats</t>
  </si>
  <si>
    <t>Informatique</t>
  </si>
  <si>
    <t>Note finale de licence 3</t>
  </si>
  <si>
    <t>TABLEAU DE COMPENSATION: LICENCE 3 GESTION</t>
  </si>
  <si>
    <t>TABLEAU DE COMPENSATION: LICENCE 3 FINANCE</t>
  </si>
  <si>
    <t>Théorie Quantitative de Gestion</t>
  </si>
  <si>
    <t>Finance Internationale</t>
  </si>
  <si>
    <t>Droit des crédit et contentieux</t>
  </si>
  <si>
    <t xml:space="preserve">Attention, nous vous encourageons à préparer au maximum votre seconde session et à ne pas vous limiter aux simples estimations obtenues grâce à ses tableaux. Le but est de vous proposer un outil vous permettant d'avoir facilement des repères. </t>
  </si>
  <si>
    <t xml:space="preserve">Si besoin est vous pouvez nous contacter à tous moments: </t>
  </si>
  <si>
    <t>Via internet</t>
  </si>
  <si>
    <t>Via Mail</t>
  </si>
  <si>
    <t>Via Facebook</t>
  </si>
  <si>
    <t>Via Twitter</t>
  </si>
  <si>
    <t>Nos locaux</t>
  </si>
  <si>
    <t>www.agp1.fr</t>
  </si>
  <si>
    <t>agparis1@yahoo.fr</t>
  </si>
  <si>
    <t>http://www.facebook.com/Agparis1</t>
  </si>
  <si>
    <t>AGP1_Sorbonne</t>
  </si>
  <si>
    <t>Sorbonne F720 entrée Cujas</t>
  </si>
  <si>
    <t>Centre PMF (Tolbiac) C1504 15ème</t>
  </si>
  <si>
    <t xml:space="preserve">L'AGP1 met à disposition, pour les étudiants de licence de l'UFR 06 - EM Sorbonne, des tableaux de compensations. Ces tableaux ont pour but d'aider les étudiants ayant des rattrapages à déterminer quels résultats ils doivent obtenir afin de valider leur année. </t>
  </si>
  <si>
    <t>Mathématiques</t>
  </si>
  <si>
    <t>Option 2</t>
  </si>
  <si>
    <t>Option 1</t>
  </si>
  <si>
    <t>Comptabilité Analytique</t>
  </si>
  <si>
    <t>TABLEAU DE COMPENSATION: LICENCE 2</t>
  </si>
  <si>
    <t xml:space="preserve">Attention, nous vous encourageons à préparer au maximum votre seconde session et à ne pas vous limiter aux simples estimations obtenues grâce à ses tableaux. Le but est de vous proposer un outil vous permettant d'avoir des repères. </t>
  </si>
  <si>
    <r>
      <rPr>
        <u/>
        <sz val="36"/>
        <color indexed="53"/>
        <rFont val="Calibri"/>
      </rPr>
      <t xml:space="preserve">L'AGP1 VOUS PROPOSE SES TABLEAUX DE COMPENSATIONS: </t>
    </r>
  </si>
  <si>
    <t>PARTIELS</t>
  </si>
  <si>
    <t>FINALE S1</t>
  </si>
  <si>
    <t>TD</t>
  </si>
  <si>
    <t>Note finale de licence 2</t>
  </si>
  <si>
    <t>FINALE S2</t>
  </si>
  <si>
    <t>Note semestre 1</t>
  </si>
  <si>
    <t>Note semestre 2</t>
  </si>
  <si>
    <t>Note Semestre 2</t>
  </si>
  <si>
    <t>Note Semestre 1</t>
  </si>
  <si>
    <t>Note Bonus</t>
  </si>
  <si>
    <t>Instruments monétaires</t>
  </si>
  <si>
    <t>UE n°1: UE Fondamentale et méthodo</t>
  </si>
  <si>
    <t>UE n°2: UE Découverte du management</t>
  </si>
  <si>
    <t>Informatique et enseignement C2I</t>
  </si>
  <si>
    <t>Option 3</t>
  </si>
  <si>
    <t>Introduction aux marchés financiers</t>
  </si>
  <si>
    <t>Statistiques appliquées à la gestion</t>
  </si>
  <si>
    <t>UE N°2: Transversale</t>
  </si>
  <si>
    <t xml:space="preserve">Droit des affaires </t>
  </si>
  <si>
    <t>Option Sport</t>
  </si>
  <si>
    <t>Option rationnalité des organisations</t>
  </si>
  <si>
    <t>Langue ou Jeu d'entreprise</t>
  </si>
  <si>
    <t>Stratégies industrielles</t>
  </si>
  <si>
    <t>TABLEAU DE COMPENSATION: LICENCE 3 SEE</t>
  </si>
  <si>
    <t>Note</t>
  </si>
  <si>
    <t>(TD + Partiel)/2</t>
  </si>
  <si>
    <t>Economie del'information et de l'incertain</t>
  </si>
  <si>
    <t>Analyse économique et stratégie d'entreprise</t>
  </si>
  <si>
    <t>Statistiques appliquées</t>
  </si>
  <si>
    <t>Techniques quantitatives de gestion</t>
  </si>
  <si>
    <t>Stratégie industrielle</t>
  </si>
  <si>
    <t>Business Economic Environnement</t>
  </si>
  <si>
    <t xml:space="preserve">Langue/Jeu d'entreprise </t>
  </si>
  <si>
    <r>
      <rPr>
        <b/>
        <i/>
        <sz val="22"/>
        <color indexed="53"/>
        <rFont val="Calibri"/>
      </rPr>
      <t>L'</t>
    </r>
    <r>
      <rPr>
        <b/>
        <i/>
        <sz val="22"/>
        <color indexed="10"/>
        <rFont val="Calibri"/>
        <family val="2"/>
      </rPr>
      <t>AGP1</t>
    </r>
    <r>
      <rPr>
        <b/>
        <i/>
        <sz val="22"/>
        <color indexed="53"/>
        <rFont val="Calibri"/>
      </rPr>
      <t xml:space="preserve"> vous souhaite bon courage pour vos éventuels rattrapages !!! Après ça, passez de </t>
    </r>
    <r>
      <rPr>
        <b/>
        <i/>
        <sz val="22"/>
        <color indexed="10"/>
        <rFont val="Calibri"/>
        <family val="2"/>
      </rPr>
      <t>bonnes vacances</t>
    </r>
    <r>
      <rPr>
        <b/>
        <i/>
        <sz val="22"/>
        <color indexed="53"/>
        <rFont val="Calibri"/>
      </rPr>
      <t xml:space="preserve"> et on se retrouve en septembre pour la rentrée :)</t>
    </r>
  </si>
  <si>
    <t>v</t>
  </si>
  <si>
    <t xml:space="preserve">Statistique </t>
  </si>
  <si>
    <t>Atelier projet professionnel</t>
  </si>
  <si>
    <t>Stratégie bancaire</t>
  </si>
  <si>
    <t>Conjoncture économique et financière</t>
  </si>
  <si>
    <r>
      <rPr>
        <u/>
        <sz val="36"/>
        <color indexed="10"/>
        <rFont val="Calibri"/>
        <family val="2"/>
      </rPr>
      <t>L'AGP1</t>
    </r>
    <r>
      <rPr>
        <u/>
        <sz val="36"/>
        <color rgb="FFFF0000"/>
        <rFont val="Calibri"/>
        <family val="2"/>
      </rPr>
      <t xml:space="preserve"> </t>
    </r>
    <r>
      <rPr>
        <u/>
        <sz val="36"/>
        <color indexed="53"/>
        <rFont val="Calibri"/>
      </rPr>
      <t>VOUS PROPOSE SES TABLEAUX DE COMPENSATIONS: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</si>
</sst>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i/>
      <sz val="22"/>
      <color indexed="53"/>
      <name val="Calibri"/>
    </font>
    <font>
      <u/>
      <sz val="36"/>
      <color indexed="53"/>
      <name val="Calibri"/>
    </font>
    <font>
      <b/>
      <i/>
      <sz val="22"/>
      <color indexed="10"/>
      <name val="Calibri"/>
      <family val="2"/>
    </font>
    <font>
      <u/>
      <sz val="36"/>
      <color indexed="1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4"/>
      <color theme="1"/>
      <name val="Calibri"/>
      <scheme val="minor"/>
    </font>
    <font>
      <b/>
      <u/>
      <sz val="12"/>
      <color theme="10"/>
      <name val="Calibri"/>
      <scheme val="minor"/>
    </font>
    <font>
      <sz val="36"/>
      <color theme="1"/>
      <name val="Calibri"/>
      <scheme val="minor"/>
    </font>
    <font>
      <sz val="14"/>
      <color theme="1"/>
      <name val="Calibri"/>
      <scheme val="minor"/>
    </font>
    <font>
      <b/>
      <i/>
      <sz val="22"/>
      <color theme="1"/>
      <name val="Calibri"/>
      <scheme val="minor"/>
    </font>
    <font>
      <b/>
      <i/>
      <u/>
      <sz val="12"/>
      <color theme="1"/>
      <name val="Calibri"/>
      <scheme val="minor"/>
    </font>
    <font>
      <b/>
      <sz val="18"/>
      <color theme="1"/>
      <name val="Calibri"/>
      <scheme val="minor"/>
    </font>
    <font>
      <b/>
      <i/>
      <u/>
      <sz val="14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i/>
      <sz val="22"/>
      <color theme="1"/>
      <name val="Calibri"/>
      <family val="2"/>
    </font>
    <font>
      <b/>
      <sz val="18"/>
      <color theme="1"/>
      <name val="Calibri"/>
      <family val="2"/>
      <scheme val="minor"/>
    </font>
    <font>
      <u/>
      <sz val="36"/>
      <color theme="1"/>
      <name val="Calibri"/>
      <family val="2"/>
    </font>
    <font>
      <u/>
      <sz val="3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4" borderId="4" xfId="0" applyFont="1" applyFill="1" applyBorder="1" applyAlignment="1">
      <alignment vertical="center"/>
    </xf>
    <xf numFmtId="0" fontId="0" fillId="3" borderId="5" xfId="0" applyFill="1" applyBorder="1"/>
    <xf numFmtId="0" fontId="0" fillId="4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6" fillId="0" borderId="11" xfId="0" applyFont="1" applyBorder="1"/>
    <xf numFmtId="0" fontId="6" fillId="0" borderId="12" xfId="0" applyFont="1" applyBorder="1"/>
    <xf numFmtId="0" fontId="0" fillId="6" borderId="0" xfId="0" applyFill="1" applyAlignment="1"/>
    <xf numFmtId="0" fontId="0" fillId="6" borderId="0" xfId="0" applyFill="1"/>
    <xf numFmtId="0" fontId="0" fillId="6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/>
    </xf>
    <xf numFmtId="0" fontId="0" fillId="3" borderId="15" xfId="0" applyFill="1" applyBorder="1"/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/>
    <xf numFmtId="0" fontId="0" fillId="7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6" xfId="0" applyFill="1" applyBorder="1" applyAlignment="1">
      <alignment horizontal="right" vertical="center"/>
    </xf>
    <xf numFmtId="0" fontId="0" fillId="3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4" borderId="4" xfId="0" applyFill="1" applyBorder="1" applyAlignment="1">
      <alignment horizontal="right" vertical="center"/>
    </xf>
    <xf numFmtId="0" fontId="0" fillId="6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left" vertical="center"/>
    </xf>
    <xf numFmtId="0" fontId="17" fillId="0" borderId="2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0" fillId="3" borderId="29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0" fillId="5" borderId="28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24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0" fillId="4" borderId="2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5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5" borderId="35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3" borderId="15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p1.fr/" TargetMode="External"/><Relationship Id="rId2" Type="http://schemas.openxmlformats.org/officeDocument/2006/relationships/hyperlink" Target="mailto:agparis1@yahoo.fr" TargetMode="Externa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p1.fr/" TargetMode="External"/><Relationship Id="rId2" Type="http://schemas.openxmlformats.org/officeDocument/2006/relationships/hyperlink" Target="mailto:agparis1@yahoo.fr" TargetMode="External"/><Relationship Id="rId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AE45"/>
  <sheetViews>
    <sheetView zoomScale="85" zoomScaleNormal="85" workbookViewId="0">
      <selection activeCell="R14" sqref="R14:Y21"/>
    </sheetView>
  </sheetViews>
  <sheetFormatPr baseColWidth="10" defaultRowHeight="16" x14ac:dyDescent="0.2"/>
  <sheetData>
    <row r="1" spans="1:31" ht="46.5" x14ac:dyDescent="0.7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22"/>
      <c r="AB1" s="22"/>
      <c r="AC1" s="22"/>
      <c r="AD1" s="22"/>
      <c r="AE1" s="22"/>
    </row>
    <row r="2" spans="1:3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7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x14ac:dyDescent="0.2">
      <c r="A6" s="95" t="s">
        <v>41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22"/>
      <c r="P6" s="22"/>
      <c r="Q6" s="22"/>
      <c r="R6" s="82" t="s">
        <v>36</v>
      </c>
      <c r="S6" s="83"/>
      <c r="T6" s="83"/>
      <c r="U6" s="83"/>
      <c r="V6" s="83"/>
      <c r="W6" s="83"/>
      <c r="X6" s="83"/>
      <c r="Y6" s="84"/>
      <c r="Z6" s="22"/>
      <c r="AA6" s="22"/>
      <c r="AB6" s="22"/>
      <c r="AC6" s="22"/>
      <c r="AD6" s="22"/>
      <c r="AE6" s="22"/>
    </row>
    <row r="7" spans="1:3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22"/>
      <c r="P7" s="22"/>
      <c r="Q7" s="22"/>
      <c r="R7" s="85"/>
      <c r="S7" s="86"/>
      <c r="T7" s="86"/>
      <c r="U7" s="86"/>
      <c r="V7" s="86"/>
      <c r="W7" s="86"/>
      <c r="X7" s="86"/>
      <c r="Y7" s="87"/>
      <c r="Z7" s="22"/>
      <c r="AA7" s="22"/>
      <c r="AB7" s="22"/>
      <c r="AC7" s="22"/>
      <c r="AD7" s="22"/>
      <c r="AE7" s="22"/>
    </row>
    <row r="8" spans="1:31" x14ac:dyDescent="0.2">
      <c r="A8" s="64" t="s">
        <v>10</v>
      </c>
      <c r="B8" s="64"/>
      <c r="C8" s="64"/>
      <c r="D8" s="3" t="s">
        <v>2</v>
      </c>
      <c r="E8" s="25" t="s">
        <v>46</v>
      </c>
      <c r="F8" s="25" t="s">
        <v>44</v>
      </c>
      <c r="G8" s="33" t="s">
        <v>45</v>
      </c>
      <c r="H8" s="117" t="s">
        <v>0</v>
      </c>
      <c r="I8" s="64"/>
      <c r="J8" s="64"/>
      <c r="K8" s="3" t="s">
        <v>2</v>
      </c>
      <c r="L8" s="25" t="s">
        <v>46</v>
      </c>
      <c r="M8" s="25" t="s">
        <v>44</v>
      </c>
      <c r="N8" s="3" t="s">
        <v>48</v>
      </c>
      <c r="O8" s="22"/>
      <c r="P8" s="22"/>
      <c r="Q8" s="22"/>
      <c r="R8" s="85"/>
      <c r="S8" s="86"/>
      <c r="T8" s="86"/>
      <c r="U8" s="86"/>
      <c r="V8" s="86"/>
      <c r="W8" s="86"/>
      <c r="X8" s="86"/>
      <c r="Y8" s="87"/>
      <c r="Z8" s="22"/>
      <c r="AA8" s="22"/>
      <c r="AB8" s="22"/>
      <c r="AC8" s="22"/>
      <c r="AD8" s="22"/>
      <c r="AE8" s="22"/>
    </row>
    <row r="9" spans="1:31" x14ac:dyDescent="0.2">
      <c r="A9" s="74" t="s">
        <v>55</v>
      </c>
      <c r="B9" s="74"/>
      <c r="C9" s="74"/>
      <c r="D9" s="48">
        <f>SUM(D10+D11+D12)</f>
        <v>6</v>
      </c>
      <c r="E9" s="48"/>
      <c r="F9" s="48"/>
      <c r="G9" s="50">
        <f>(G10*D10+G11*D11+G12*D12)/D9</f>
        <v>0</v>
      </c>
      <c r="H9" s="75" t="s">
        <v>1</v>
      </c>
      <c r="I9" s="74"/>
      <c r="J9" s="74"/>
      <c r="K9" s="48">
        <f>SUM(K10:K12)</f>
        <v>6</v>
      </c>
      <c r="L9" s="48"/>
      <c r="M9" s="48"/>
      <c r="N9" s="49">
        <f>SUM(N10*K10+N11*K11+N12*K12)/K9</f>
        <v>0</v>
      </c>
      <c r="O9" s="22"/>
      <c r="P9" s="22"/>
      <c r="Q9" s="22"/>
      <c r="R9" s="85"/>
      <c r="S9" s="86"/>
      <c r="T9" s="86"/>
      <c r="U9" s="86"/>
      <c r="V9" s="86"/>
      <c r="W9" s="86"/>
      <c r="X9" s="86"/>
      <c r="Y9" s="87"/>
      <c r="Z9" s="22"/>
      <c r="AA9" s="22"/>
      <c r="AB9" s="22"/>
      <c r="AC9" s="22"/>
      <c r="AD9" s="22"/>
      <c r="AE9" s="22"/>
    </row>
    <row r="10" spans="1:31" x14ac:dyDescent="0.2">
      <c r="A10" s="76" t="s">
        <v>54</v>
      </c>
      <c r="B10" s="76"/>
      <c r="C10" s="76"/>
      <c r="D10" s="4">
        <v>2</v>
      </c>
      <c r="E10" s="4"/>
      <c r="F10" s="4"/>
      <c r="G10" s="8">
        <f>(E10+F10)/2</f>
        <v>0</v>
      </c>
      <c r="H10" s="77" t="s">
        <v>59</v>
      </c>
      <c r="I10" s="76"/>
      <c r="J10" s="76"/>
      <c r="K10" s="4">
        <v>2</v>
      </c>
      <c r="L10" s="4"/>
      <c r="M10" s="4"/>
      <c r="N10" s="5">
        <f>(L10+M10)/2</f>
        <v>0</v>
      </c>
      <c r="O10" s="22"/>
      <c r="P10" s="22"/>
      <c r="Q10" s="22"/>
      <c r="R10" s="85" t="s">
        <v>23</v>
      </c>
      <c r="S10" s="86"/>
      <c r="T10" s="86"/>
      <c r="U10" s="86"/>
      <c r="V10" s="86"/>
      <c r="W10" s="86"/>
      <c r="X10" s="86"/>
      <c r="Y10" s="87"/>
      <c r="Z10" s="22"/>
      <c r="AA10" s="22"/>
      <c r="AB10" s="22"/>
      <c r="AC10" s="22"/>
      <c r="AD10" s="22"/>
      <c r="AE10" s="22"/>
    </row>
    <row r="11" spans="1:31" x14ac:dyDescent="0.2">
      <c r="A11" s="68" t="s">
        <v>37</v>
      </c>
      <c r="B11" s="69"/>
      <c r="C11" s="70"/>
      <c r="D11" s="7">
        <v>2</v>
      </c>
      <c r="E11" s="28"/>
      <c r="F11" s="4"/>
      <c r="G11" s="8">
        <f>(E11+F11)/2</f>
        <v>0</v>
      </c>
      <c r="H11" s="81" t="s">
        <v>60</v>
      </c>
      <c r="I11" s="69"/>
      <c r="J11" s="70"/>
      <c r="K11" s="7">
        <v>2</v>
      </c>
      <c r="L11" s="7"/>
      <c r="M11" s="7"/>
      <c r="N11" s="5">
        <f>(L11+M11)/2</f>
        <v>0</v>
      </c>
      <c r="O11" s="22"/>
      <c r="P11" s="22"/>
      <c r="Q11" s="22"/>
      <c r="R11" s="85"/>
      <c r="S11" s="86"/>
      <c r="T11" s="86"/>
      <c r="U11" s="86"/>
      <c r="V11" s="86"/>
      <c r="W11" s="86"/>
      <c r="X11" s="86"/>
      <c r="Y11" s="87"/>
      <c r="Z11" s="22"/>
      <c r="AA11" s="22"/>
      <c r="AB11" s="22"/>
      <c r="AC11" s="22"/>
      <c r="AD11" s="22"/>
      <c r="AE11" s="22"/>
    </row>
    <row r="12" spans="1:31" x14ac:dyDescent="0.2">
      <c r="A12" s="78" t="s">
        <v>57</v>
      </c>
      <c r="B12" s="78"/>
      <c r="C12" s="78"/>
      <c r="D12" s="4">
        <v>2</v>
      </c>
      <c r="E12" s="4"/>
      <c r="F12" s="4"/>
      <c r="G12" s="8">
        <f>(E12+F12)/2</f>
        <v>0</v>
      </c>
      <c r="H12" s="81" t="s">
        <v>40</v>
      </c>
      <c r="I12" s="69"/>
      <c r="J12" s="70"/>
      <c r="K12" s="7">
        <v>2</v>
      </c>
      <c r="L12" s="7"/>
      <c r="M12" s="7"/>
      <c r="N12" s="5">
        <f>(L12+M12)/2</f>
        <v>0</v>
      </c>
      <c r="O12" s="22"/>
      <c r="P12" s="22"/>
      <c r="Q12" s="22"/>
      <c r="R12" s="85"/>
      <c r="S12" s="86"/>
      <c r="T12" s="86"/>
      <c r="U12" s="86"/>
      <c r="V12" s="86"/>
      <c r="W12" s="86"/>
      <c r="X12" s="86"/>
      <c r="Y12" s="87"/>
      <c r="Z12" s="22"/>
      <c r="AA12" s="22"/>
      <c r="AB12" s="22"/>
      <c r="AC12" s="22"/>
      <c r="AD12" s="22"/>
      <c r="AE12" s="22"/>
    </row>
    <row r="13" spans="1:31" x14ac:dyDescent="0.2">
      <c r="A13" s="65" t="s">
        <v>56</v>
      </c>
      <c r="B13" s="66"/>
      <c r="C13" s="67"/>
      <c r="D13" s="39">
        <v>4</v>
      </c>
      <c r="E13" s="39"/>
      <c r="F13" s="39"/>
      <c r="G13" s="50">
        <f>(G14+G15+G16+G17)/D13</f>
        <v>0</v>
      </c>
      <c r="H13" s="104" t="s">
        <v>61</v>
      </c>
      <c r="I13" s="105"/>
      <c r="J13" s="106"/>
      <c r="K13" s="48">
        <f>SUM(K14:K15:K16)</f>
        <v>4</v>
      </c>
      <c r="L13" s="48"/>
      <c r="M13" s="48"/>
      <c r="N13" s="49">
        <f>(N14*K14+N15+N16+N17+N18)/K13</f>
        <v>0</v>
      </c>
      <c r="O13" s="22"/>
      <c r="P13" s="22"/>
      <c r="Q13" s="22"/>
      <c r="R13" s="85"/>
      <c r="S13" s="86"/>
      <c r="T13" s="86"/>
      <c r="U13" s="86"/>
      <c r="V13" s="86"/>
      <c r="W13" s="86"/>
      <c r="X13" s="86"/>
      <c r="Y13" s="87"/>
      <c r="Z13" s="22"/>
      <c r="AA13" s="22"/>
      <c r="AB13" s="22"/>
      <c r="AC13" s="22"/>
      <c r="AD13" s="22"/>
      <c r="AE13" s="22"/>
    </row>
    <row r="14" spans="1:31" x14ac:dyDescent="0.2">
      <c r="A14" s="69" t="s">
        <v>39</v>
      </c>
      <c r="B14" s="69"/>
      <c r="C14" s="70"/>
      <c r="D14" s="4">
        <v>1</v>
      </c>
      <c r="E14" s="32"/>
      <c r="F14" s="4"/>
      <c r="G14" s="8">
        <f>F14</f>
        <v>0</v>
      </c>
      <c r="H14" s="101" t="s">
        <v>62</v>
      </c>
      <c r="I14" s="102"/>
      <c r="J14" s="103"/>
      <c r="K14" s="34">
        <v>2</v>
      </c>
      <c r="L14" s="38"/>
      <c r="M14" s="38"/>
      <c r="N14" s="29">
        <f>(M14+L14)/2</f>
        <v>0</v>
      </c>
      <c r="O14" s="22"/>
      <c r="P14" s="22"/>
      <c r="Q14" s="22"/>
      <c r="R14" s="88" t="s">
        <v>78</v>
      </c>
      <c r="S14" s="89"/>
      <c r="T14" s="89"/>
      <c r="U14" s="89"/>
      <c r="V14" s="89"/>
      <c r="W14" s="89"/>
      <c r="X14" s="89"/>
      <c r="Y14" s="90"/>
      <c r="Z14" s="22"/>
      <c r="AA14" s="22"/>
      <c r="AB14" s="22"/>
      <c r="AC14" s="22"/>
      <c r="AD14" s="22"/>
      <c r="AE14" s="22"/>
    </row>
    <row r="15" spans="1:31" x14ac:dyDescent="0.2">
      <c r="A15" s="68" t="s">
        <v>38</v>
      </c>
      <c r="B15" s="69"/>
      <c r="C15" s="70"/>
      <c r="D15" s="4">
        <v>1</v>
      </c>
      <c r="E15" s="30"/>
      <c r="F15" s="4"/>
      <c r="G15" s="8">
        <f>F15</f>
        <v>0</v>
      </c>
      <c r="H15" s="42" t="s">
        <v>8</v>
      </c>
      <c r="I15" s="43"/>
      <c r="J15" s="40"/>
      <c r="K15" s="4">
        <v>1</v>
      </c>
      <c r="L15" s="4"/>
      <c r="M15" s="4"/>
      <c r="N15" s="6">
        <f>(M15+L15)/2</f>
        <v>0</v>
      </c>
      <c r="O15" s="22"/>
      <c r="P15" s="22"/>
      <c r="Q15" s="22"/>
      <c r="R15" s="91"/>
      <c r="S15" s="89"/>
      <c r="T15" s="89"/>
      <c r="U15" s="89"/>
      <c r="V15" s="89"/>
      <c r="W15" s="89"/>
      <c r="X15" s="89"/>
      <c r="Y15" s="90"/>
      <c r="Z15" s="22"/>
      <c r="AA15" s="22"/>
      <c r="AB15" s="22"/>
      <c r="AC15" s="22"/>
      <c r="AD15" s="22"/>
      <c r="AE15" s="22"/>
    </row>
    <row r="16" spans="1:31" x14ac:dyDescent="0.2">
      <c r="A16" s="68" t="s">
        <v>58</v>
      </c>
      <c r="B16" s="69"/>
      <c r="C16" s="70"/>
      <c r="D16" s="4">
        <v>1</v>
      </c>
      <c r="E16" s="30"/>
      <c r="F16" s="4"/>
      <c r="G16" s="8">
        <f>F16</f>
        <v>0</v>
      </c>
      <c r="H16" s="68" t="s">
        <v>63</v>
      </c>
      <c r="I16" s="69"/>
      <c r="J16" s="70"/>
      <c r="K16" s="79">
        <v>1</v>
      </c>
      <c r="L16" s="36"/>
      <c r="M16" s="36"/>
      <c r="N16" s="41">
        <f>(M16+L16)/2</f>
        <v>0</v>
      </c>
      <c r="O16" s="22"/>
      <c r="P16" s="22"/>
      <c r="Q16" s="22"/>
      <c r="R16" s="91"/>
      <c r="S16" s="89"/>
      <c r="T16" s="89"/>
      <c r="U16" s="89"/>
      <c r="V16" s="89"/>
      <c r="W16" s="89"/>
      <c r="X16" s="89"/>
      <c r="Y16" s="90"/>
      <c r="Z16" s="22"/>
      <c r="AA16" s="22"/>
      <c r="AB16" s="22"/>
      <c r="AC16" s="22"/>
      <c r="AD16" s="22"/>
      <c r="AE16" s="22"/>
    </row>
    <row r="17" spans="1:31" x14ac:dyDescent="0.2">
      <c r="A17" s="125" t="s">
        <v>8</v>
      </c>
      <c r="B17" s="126"/>
      <c r="C17" s="127"/>
      <c r="D17" s="7">
        <v>1</v>
      </c>
      <c r="E17" s="4"/>
      <c r="F17" s="28"/>
      <c r="G17" s="8">
        <f>(F17+E17)/2</f>
        <v>0</v>
      </c>
      <c r="H17" s="81" t="s">
        <v>64</v>
      </c>
      <c r="I17" s="69"/>
      <c r="J17" s="70"/>
      <c r="K17" s="80"/>
      <c r="L17" s="45"/>
      <c r="M17" s="24"/>
      <c r="N17" s="44">
        <f>M17</f>
        <v>0</v>
      </c>
      <c r="O17" s="22"/>
      <c r="P17" s="22"/>
      <c r="Q17" s="22"/>
      <c r="R17" s="91"/>
      <c r="S17" s="89"/>
      <c r="T17" s="89"/>
      <c r="U17" s="89"/>
      <c r="V17" s="89"/>
      <c r="W17" s="89"/>
      <c r="X17" s="89"/>
      <c r="Y17" s="90"/>
      <c r="Z17" s="22"/>
      <c r="AA17" s="22"/>
      <c r="AB17" s="22"/>
      <c r="AC17" s="22"/>
      <c r="AD17" s="22"/>
      <c r="AE17" s="22"/>
    </row>
    <row r="18" spans="1:31" ht="17" thickBot="1" x14ac:dyDescent="0.25">
      <c r="A18" s="118" t="s">
        <v>53</v>
      </c>
      <c r="B18" s="119"/>
      <c r="C18" s="120"/>
      <c r="D18" s="4"/>
      <c r="E18" s="31"/>
      <c r="F18" s="4"/>
      <c r="G18" s="27">
        <f>IF(F18&lt;=10,(0),((F18-10)/20))</f>
        <v>0</v>
      </c>
      <c r="H18" s="121" t="s">
        <v>53</v>
      </c>
      <c r="I18" s="122"/>
      <c r="J18" s="122"/>
      <c r="K18" s="4"/>
      <c r="L18" s="45"/>
      <c r="M18" s="4"/>
      <c r="N18" s="10">
        <f>IF(M18&lt;=10,(0),((M18-10)/20))</f>
        <v>0</v>
      </c>
      <c r="O18" s="22"/>
      <c r="P18" s="22"/>
      <c r="Q18" s="22"/>
      <c r="R18" s="91"/>
      <c r="S18" s="89"/>
      <c r="T18" s="89"/>
      <c r="U18" s="89"/>
      <c r="V18" s="89"/>
      <c r="W18" s="89"/>
      <c r="X18" s="89"/>
      <c r="Y18" s="90"/>
      <c r="Z18" s="22"/>
      <c r="AA18" s="22"/>
      <c r="AB18" s="22"/>
      <c r="AC18" s="22"/>
      <c r="AD18" s="22"/>
      <c r="AE18" s="22"/>
    </row>
    <row r="19" spans="1:31" ht="17" thickBot="1" x14ac:dyDescent="0.25">
      <c r="A19" s="116" t="s">
        <v>52</v>
      </c>
      <c r="B19" s="116"/>
      <c r="C19" s="116"/>
      <c r="D19" s="65"/>
      <c r="E19" s="66"/>
      <c r="F19" s="114"/>
      <c r="G19" s="37">
        <f>((G9*D9+G13*D13)/(D9+D13))+G18</f>
        <v>0</v>
      </c>
      <c r="H19" s="115" t="s">
        <v>51</v>
      </c>
      <c r="I19" s="116"/>
      <c r="J19" s="116"/>
      <c r="K19" s="111"/>
      <c r="L19" s="112"/>
      <c r="M19" s="113"/>
      <c r="N19" s="46">
        <f>((N9*K9+N13*K13)/(K9+K13))+N18</f>
        <v>0</v>
      </c>
      <c r="O19" s="22"/>
      <c r="P19" s="22"/>
      <c r="Q19" s="22"/>
      <c r="R19" s="91"/>
      <c r="S19" s="89"/>
      <c r="T19" s="89"/>
      <c r="U19" s="89"/>
      <c r="V19" s="89"/>
      <c r="W19" s="89"/>
      <c r="X19" s="89"/>
      <c r="Y19" s="90"/>
      <c r="Z19" s="22"/>
      <c r="AA19" s="22"/>
      <c r="AB19" s="22"/>
      <c r="AC19" s="22"/>
      <c r="AD19" s="22"/>
      <c r="AE19" s="22"/>
    </row>
    <row r="20" spans="1:31" ht="17" thickBot="1" x14ac:dyDescent="0.2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91"/>
      <c r="S20" s="89"/>
      <c r="T20" s="89"/>
      <c r="U20" s="89"/>
      <c r="V20" s="89"/>
      <c r="W20" s="89"/>
      <c r="X20" s="89"/>
      <c r="Y20" s="90"/>
      <c r="Z20" s="22"/>
      <c r="AA20" s="22"/>
      <c r="AB20" s="22"/>
      <c r="AC20" s="22"/>
      <c r="AD20" s="22"/>
      <c r="AE20" s="22"/>
    </row>
    <row r="21" spans="1:31" ht="17" thickBot="1" x14ac:dyDescent="0.25">
      <c r="A21" s="21"/>
      <c r="B21" s="21"/>
      <c r="C21" s="21"/>
      <c r="D21" s="21"/>
      <c r="E21" s="21"/>
      <c r="F21" s="21"/>
      <c r="G21" s="21"/>
      <c r="H21" s="21"/>
      <c r="I21" s="123" t="s">
        <v>47</v>
      </c>
      <c r="J21" s="124"/>
      <c r="K21" s="124"/>
      <c r="L21" s="26"/>
      <c r="M21" s="26"/>
      <c r="N21" s="9">
        <f>(N19+G19)/2</f>
        <v>0</v>
      </c>
      <c r="O21" s="22"/>
      <c r="P21" s="22"/>
      <c r="Q21" s="22"/>
      <c r="R21" s="92"/>
      <c r="S21" s="93"/>
      <c r="T21" s="93"/>
      <c r="U21" s="93"/>
      <c r="V21" s="93"/>
      <c r="W21" s="93"/>
      <c r="X21" s="93"/>
      <c r="Y21" s="94"/>
      <c r="Z21" s="22"/>
      <c r="AA21" s="22"/>
      <c r="AB21" s="22"/>
      <c r="AC21" s="22"/>
      <c r="AD21" s="22"/>
      <c r="AE21" s="22"/>
    </row>
    <row r="22" spans="1:31" ht="17" thickBo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20" thickBo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08" t="s">
        <v>24</v>
      </c>
      <c r="S23" s="109"/>
      <c r="T23" s="109"/>
      <c r="U23" s="109"/>
      <c r="V23" s="110"/>
      <c r="W23" s="71" t="s">
        <v>29</v>
      </c>
      <c r="X23" s="72"/>
      <c r="Y23" s="73"/>
      <c r="AA23" s="22"/>
      <c r="AB23" s="22"/>
      <c r="AC23" s="22"/>
      <c r="AD23" s="22"/>
      <c r="AE23" s="22"/>
    </row>
    <row r="24" spans="1:31" ht="1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9" t="s">
        <v>25</v>
      </c>
      <c r="S24" s="128" t="s">
        <v>30</v>
      </c>
      <c r="T24" s="128"/>
      <c r="U24" s="128"/>
      <c r="V24" s="129"/>
      <c r="W24" s="138" t="s">
        <v>35</v>
      </c>
      <c r="X24" s="139"/>
      <c r="Y24" s="140"/>
      <c r="AA24" s="22"/>
      <c r="AB24" s="22"/>
      <c r="AC24" s="22"/>
      <c r="AD24" s="22"/>
      <c r="AE24" s="22"/>
    </row>
    <row r="25" spans="1:3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9" t="s">
        <v>26</v>
      </c>
      <c r="S25" s="128" t="s">
        <v>31</v>
      </c>
      <c r="T25" s="128"/>
      <c r="U25" s="128"/>
      <c r="V25" s="129"/>
      <c r="W25" s="141"/>
      <c r="X25" s="142"/>
      <c r="Y25" s="143"/>
      <c r="AA25" s="22"/>
      <c r="AB25" s="22"/>
      <c r="AC25" s="22"/>
      <c r="AD25" s="22"/>
      <c r="AE25" s="22"/>
    </row>
    <row r="26" spans="1:3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9" t="s">
        <v>27</v>
      </c>
      <c r="S26" s="130" t="s">
        <v>32</v>
      </c>
      <c r="T26" s="130"/>
      <c r="U26" s="130"/>
      <c r="V26" s="131"/>
      <c r="W26" s="132" t="s">
        <v>34</v>
      </c>
      <c r="X26" s="133"/>
      <c r="Y26" s="134"/>
      <c r="AA26" s="22"/>
      <c r="AB26" s="22"/>
      <c r="AC26" s="22"/>
      <c r="AD26" s="22"/>
      <c r="AE26" s="22"/>
    </row>
    <row r="27" spans="1:31" ht="17" thickBo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0" t="s">
        <v>28</v>
      </c>
      <c r="S27" s="144" t="s">
        <v>33</v>
      </c>
      <c r="T27" s="144"/>
      <c r="U27" s="144"/>
      <c r="V27" s="145"/>
      <c r="W27" s="135"/>
      <c r="X27" s="136"/>
      <c r="Y27" s="137"/>
      <c r="AA27" s="22"/>
      <c r="AB27" s="22"/>
      <c r="AC27" s="22"/>
      <c r="AD27" s="22"/>
      <c r="AE27" s="22"/>
    </row>
    <row r="28" spans="1:3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E45" s="22"/>
    </row>
  </sheetData>
  <mergeCells count="40">
    <mergeCell ref="S24:V24"/>
    <mergeCell ref="S25:V25"/>
    <mergeCell ref="S26:V26"/>
    <mergeCell ref="W26:Y27"/>
    <mergeCell ref="W24:Y25"/>
    <mergeCell ref="S27:V27"/>
    <mergeCell ref="A1:Z1"/>
    <mergeCell ref="R23:V23"/>
    <mergeCell ref="K19:M19"/>
    <mergeCell ref="D19:F19"/>
    <mergeCell ref="H19:J19"/>
    <mergeCell ref="H8:J8"/>
    <mergeCell ref="A18:C18"/>
    <mergeCell ref="H18:J18"/>
    <mergeCell ref="H17:J17"/>
    <mergeCell ref="I21:K21"/>
    <mergeCell ref="A16:C16"/>
    <mergeCell ref="A19:C19"/>
    <mergeCell ref="A17:C17"/>
    <mergeCell ref="R14:Y21"/>
    <mergeCell ref="A6:N7"/>
    <mergeCell ref="H16:J16"/>
    <mergeCell ref="H14:J14"/>
    <mergeCell ref="H13:J13"/>
    <mergeCell ref="A8:C8"/>
    <mergeCell ref="A13:C13"/>
    <mergeCell ref="A15:C15"/>
    <mergeCell ref="A14:C14"/>
    <mergeCell ref="W23:Y23"/>
    <mergeCell ref="A9:C9"/>
    <mergeCell ref="H9:J9"/>
    <mergeCell ref="A10:C10"/>
    <mergeCell ref="H10:J10"/>
    <mergeCell ref="A12:C12"/>
    <mergeCell ref="A11:C11"/>
    <mergeCell ref="K16:K17"/>
    <mergeCell ref="H11:J11"/>
    <mergeCell ref="H12:J12"/>
    <mergeCell ref="R6:Y9"/>
    <mergeCell ref="R10:Y13"/>
  </mergeCells>
  <hyperlinks>
    <hyperlink ref="S24" r:id="rId1"/>
    <hyperlink ref="S25" r:id="rId2"/>
  </hyperlinks>
  <pageMargins left="0.78740157499999996" right="0.78740157499999996" top="0.984251969" bottom="0.984251969" header="0.5" footer="0.5"/>
  <pageSetup paperSize="9" orientation="portrait" horizontalDpi="4294967292" vertic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AG81"/>
  <sheetViews>
    <sheetView tabSelected="1" workbookViewId="0">
      <selection sqref="A1:V1"/>
    </sheetView>
  </sheetViews>
  <sheetFormatPr baseColWidth="10" defaultRowHeight="16" x14ac:dyDescent="0.2"/>
  <cols>
    <col min="3" max="3" width="15.83203125" customWidth="1"/>
    <col min="4" max="4" width="5" customWidth="1"/>
    <col min="9" max="9" width="4.6640625" customWidth="1"/>
    <col min="10" max="10" width="11.5" customWidth="1"/>
    <col min="11" max="11" width="3" customWidth="1"/>
    <col min="12" max="12" width="0.6640625" customWidth="1"/>
    <col min="13" max="13" width="11.6640625" customWidth="1"/>
  </cols>
  <sheetData>
    <row r="1" spans="1:33" ht="47" x14ac:dyDescent="0.55000000000000004">
      <c r="A1" s="155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41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17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15.75" customHeight="1" x14ac:dyDescent="0.2">
      <c r="A6" s="95" t="s">
        <v>18</v>
      </c>
      <c r="B6" s="96"/>
      <c r="C6" s="96"/>
      <c r="D6" s="96"/>
      <c r="E6" s="96"/>
      <c r="F6" s="96"/>
      <c r="G6" s="96"/>
      <c r="H6" s="96"/>
      <c r="I6" s="96"/>
      <c r="J6" s="97"/>
      <c r="K6" s="22"/>
      <c r="L6" s="22"/>
      <c r="M6" s="22"/>
      <c r="N6" s="22"/>
      <c r="O6" s="177" t="s">
        <v>68</v>
      </c>
      <c r="P6" s="157" t="s">
        <v>69</v>
      </c>
      <c r="Q6" s="158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5.75" customHeight="1" thickBot="1" x14ac:dyDescent="0.25">
      <c r="A7" s="98"/>
      <c r="B7" s="99"/>
      <c r="C7" s="99"/>
      <c r="D7" s="99"/>
      <c r="E7" s="99"/>
      <c r="F7" s="99"/>
      <c r="G7" s="99"/>
      <c r="H7" s="99"/>
      <c r="I7" s="99"/>
      <c r="J7" s="100"/>
      <c r="K7" s="22"/>
      <c r="L7" s="22"/>
      <c r="M7" s="22"/>
      <c r="N7" s="22"/>
      <c r="O7" s="178"/>
      <c r="P7" s="159"/>
      <c r="Q7" s="160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30" customHeight="1" x14ac:dyDescent="0.2">
      <c r="A8" s="64" t="s">
        <v>10</v>
      </c>
      <c r="B8" s="64"/>
      <c r="C8" s="64"/>
      <c r="D8" s="3" t="s">
        <v>2</v>
      </c>
      <c r="E8" s="3" t="s">
        <v>9</v>
      </c>
      <c r="F8" s="64" t="s">
        <v>0</v>
      </c>
      <c r="G8" s="64"/>
      <c r="H8" s="64"/>
      <c r="I8" s="3" t="s">
        <v>2</v>
      </c>
      <c r="J8" s="3" t="s">
        <v>9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33" ht="18.75" customHeight="1" x14ac:dyDescent="0.2">
      <c r="A9" s="147" t="s">
        <v>11</v>
      </c>
      <c r="B9" s="147"/>
      <c r="C9" s="147"/>
      <c r="D9" s="48">
        <f>SUM(D10+D11+D12)</f>
        <v>6</v>
      </c>
      <c r="E9" s="49">
        <f>(E10*D10+E11*D11+E12*D12)/D9</f>
        <v>0</v>
      </c>
      <c r="F9" s="147" t="s">
        <v>1</v>
      </c>
      <c r="G9" s="147"/>
      <c r="H9" s="147"/>
      <c r="I9" s="48">
        <f>SUM(I10:I12)</f>
        <v>6</v>
      </c>
      <c r="J9" s="49">
        <f>SUM(J10*I10+J11*I11+J12*I12)/I9</f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33" x14ac:dyDescent="0.2">
      <c r="A10" s="148" t="s">
        <v>12</v>
      </c>
      <c r="B10" s="148"/>
      <c r="C10" s="148"/>
      <c r="D10" s="4">
        <v>2</v>
      </c>
      <c r="E10" s="5">
        <v>0</v>
      </c>
      <c r="F10" s="148" t="s">
        <v>3</v>
      </c>
      <c r="G10" s="148"/>
      <c r="H10" s="148"/>
      <c r="I10" s="4">
        <v>2</v>
      </c>
      <c r="J10" s="5">
        <v>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33" x14ac:dyDescent="0.2">
      <c r="A11" s="149" t="s">
        <v>79</v>
      </c>
      <c r="B11" s="150"/>
      <c r="C11" s="151"/>
      <c r="D11" s="7">
        <v>2</v>
      </c>
      <c r="E11" s="8">
        <v>0</v>
      </c>
      <c r="F11" s="149" t="s">
        <v>4</v>
      </c>
      <c r="G11" s="150"/>
      <c r="H11" s="151"/>
      <c r="I11" s="7">
        <v>2</v>
      </c>
      <c r="J11" s="5"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33" x14ac:dyDescent="0.2">
      <c r="A12" s="154" t="s">
        <v>13</v>
      </c>
      <c r="B12" s="154"/>
      <c r="C12" s="154"/>
      <c r="D12" s="4">
        <v>2</v>
      </c>
      <c r="E12" s="5">
        <v>0</v>
      </c>
      <c r="F12" s="154" t="s">
        <v>5</v>
      </c>
      <c r="G12" s="154"/>
      <c r="H12" s="154"/>
      <c r="I12" s="4">
        <v>2</v>
      </c>
      <c r="J12" s="5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33" ht="18.75" customHeight="1" x14ac:dyDescent="0.2">
      <c r="A13" s="147" t="s">
        <v>14</v>
      </c>
      <c r="B13" s="147"/>
      <c r="C13" s="147"/>
      <c r="D13" s="48">
        <f>SUM(D14:D16)</f>
        <v>5</v>
      </c>
      <c r="E13" s="49">
        <f>(E14*D14+E15*D15+E16*D16)/D13</f>
        <v>0</v>
      </c>
      <c r="F13" s="147" t="s">
        <v>6</v>
      </c>
      <c r="G13" s="147"/>
      <c r="H13" s="147"/>
      <c r="I13" s="48">
        <f>I14+I15+I16</f>
        <v>5</v>
      </c>
      <c r="J13" s="49">
        <f>SUM(J14*I14+J15*I15+J16*I16)/I13</f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33" x14ac:dyDescent="0.2">
      <c r="A14" s="148" t="s">
        <v>15</v>
      </c>
      <c r="B14" s="148"/>
      <c r="C14" s="148"/>
      <c r="D14" s="4">
        <v>2</v>
      </c>
      <c r="E14" s="5">
        <v>0</v>
      </c>
      <c r="F14" s="148" t="s">
        <v>66</v>
      </c>
      <c r="G14" s="148"/>
      <c r="H14" s="148"/>
      <c r="I14" s="4">
        <v>2</v>
      </c>
      <c r="J14" s="5">
        <v>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33" x14ac:dyDescent="0.2">
      <c r="A15" s="149" t="s">
        <v>16</v>
      </c>
      <c r="B15" s="150"/>
      <c r="C15" s="151"/>
      <c r="D15" s="7">
        <v>2</v>
      </c>
      <c r="E15" s="8">
        <v>0</v>
      </c>
      <c r="F15" s="149" t="s">
        <v>7</v>
      </c>
      <c r="G15" s="150"/>
      <c r="H15" s="151"/>
      <c r="I15" s="7">
        <v>2</v>
      </c>
      <c r="J15" s="5"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33" x14ac:dyDescent="0.2">
      <c r="A16" s="154" t="s">
        <v>8</v>
      </c>
      <c r="B16" s="154"/>
      <c r="C16" s="154"/>
      <c r="D16" s="4">
        <v>1</v>
      </c>
      <c r="E16" s="5">
        <v>0</v>
      </c>
      <c r="F16" s="154" t="s">
        <v>65</v>
      </c>
      <c r="G16" s="154"/>
      <c r="H16" s="154"/>
      <c r="I16" s="4">
        <v>1</v>
      </c>
      <c r="J16" s="5">
        <v>0</v>
      </c>
      <c r="K16" s="22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2"/>
    </row>
    <row r="17" spans="1:33" ht="17" thickBot="1" x14ac:dyDescent="0.25">
      <c r="A17" s="153" t="s">
        <v>53</v>
      </c>
      <c r="B17" s="153"/>
      <c r="C17" s="153"/>
      <c r="D17" s="6"/>
      <c r="E17" s="10">
        <f>IF(D17&lt;=10,(0),((D17-10)/20))</f>
        <v>0</v>
      </c>
      <c r="F17" s="153" t="s">
        <v>53</v>
      </c>
      <c r="G17" s="153"/>
      <c r="H17" s="153"/>
      <c r="I17" s="5"/>
      <c r="J17" s="10">
        <f>IF(I17&lt;=10,(0),((I17-10)/20))</f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33" s="2" customFormat="1" ht="26" customHeight="1" thickBot="1" x14ac:dyDescent="0.25">
      <c r="A18" s="116" t="s">
        <v>49</v>
      </c>
      <c r="B18" s="116"/>
      <c r="C18" s="116"/>
      <c r="D18" s="12"/>
      <c r="E18" s="46">
        <f>((E9*D9+E13*D13)/(D9+D13))+E17</f>
        <v>0</v>
      </c>
      <c r="F18" s="152" t="s">
        <v>50</v>
      </c>
      <c r="G18" s="116"/>
      <c r="H18" s="116"/>
      <c r="I18" s="12"/>
      <c r="J18" s="46">
        <f>((J9*I9+J13*I13)/(I9+I13))+J17</f>
        <v>0</v>
      </c>
      <c r="K18" s="23"/>
      <c r="L18" s="23"/>
      <c r="M18" s="22"/>
      <c r="N18" s="22"/>
      <c r="O18" s="22"/>
      <c r="P18" s="22"/>
      <c r="Q18" s="22"/>
      <c r="R18" s="22"/>
      <c r="S18" s="47"/>
      <c r="T18" s="47"/>
      <c r="U18" s="47"/>
      <c r="V18" s="22"/>
      <c r="W18" s="23"/>
    </row>
    <row r="19" spans="1:33" ht="17" thickBo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24" customHeight="1" thickBot="1" x14ac:dyDescent="0.25">
      <c r="A20" s="22"/>
      <c r="B20" s="22"/>
      <c r="C20" s="22"/>
      <c r="D20" s="22"/>
      <c r="E20" s="22"/>
      <c r="F20" s="22"/>
      <c r="G20" s="123" t="s">
        <v>17</v>
      </c>
      <c r="H20" s="124"/>
      <c r="I20" s="124"/>
      <c r="J20" s="9">
        <f>((E18*(D9+D13)+J18*(I9+I13))/(D9+D13+I9+I13))</f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7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5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82" t="s">
        <v>36</v>
      </c>
      <c r="N22" s="83"/>
      <c r="O22" s="83"/>
      <c r="P22" s="83"/>
      <c r="Q22" s="83"/>
      <c r="R22" s="83"/>
      <c r="S22" s="83"/>
      <c r="T22" s="8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6.5" customHeight="1" thickBo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85"/>
      <c r="N23" s="86"/>
      <c r="O23" s="86"/>
      <c r="P23" s="86"/>
      <c r="Q23" s="86"/>
      <c r="R23" s="86"/>
      <c r="S23" s="86"/>
      <c r="T23" s="87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5" customHeight="1" x14ac:dyDescent="0.2">
      <c r="A24" s="95" t="s">
        <v>19</v>
      </c>
      <c r="B24" s="96"/>
      <c r="C24" s="96"/>
      <c r="D24" s="96"/>
      <c r="E24" s="96"/>
      <c r="F24" s="96"/>
      <c r="G24" s="96"/>
      <c r="H24" s="96"/>
      <c r="I24" s="96"/>
      <c r="J24" s="97"/>
      <c r="K24" s="22"/>
      <c r="L24" s="22"/>
      <c r="M24" s="85"/>
      <c r="N24" s="86"/>
      <c r="O24" s="86"/>
      <c r="P24" s="86"/>
      <c r="Q24" s="86"/>
      <c r="R24" s="86"/>
      <c r="S24" s="86"/>
      <c r="T24" s="87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.75" customHeight="1" x14ac:dyDescent="0.2">
      <c r="A25" s="98"/>
      <c r="B25" s="99"/>
      <c r="C25" s="99"/>
      <c r="D25" s="99"/>
      <c r="E25" s="99"/>
      <c r="F25" s="99"/>
      <c r="G25" s="99"/>
      <c r="H25" s="99"/>
      <c r="I25" s="99"/>
      <c r="J25" s="100"/>
      <c r="K25" s="22"/>
      <c r="L25" s="22"/>
      <c r="M25" s="85"/>
      <c r="N25" s="86"/>
      <c r="O25" s="86"/>
      <c r="P25" s="86"/>
      <c r="Q25" s="86"/>
      <c r="R25" s="86"/>
      <c r="S25" s="86"/>
      <c r="T25" s="87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.75" customHeight="1" x14ac:dyDescent="0.2">
      <c r="A26" s="64" t="s">
        <v>10</v>
      </c>
      <c r="B26" s="64"/>
      <c r="C26" s="64"/>
      <c r="D26" s="3" t="s">
        <v>2</v>
      </c>
      <c r="E26" s="3" t="s">
        <v>9</v>
      </c>
      <c r="F26" s="64" t="s">
        <v>0</v>
      </c>
      <c r="G26" s="64"/>
      <c r="H26" s="64"/>
      <c r="I26" s="3" t="s">
        <v>2</v>
      </c>
      <c r="J26" s="3" t="s">
        <v>9</v>
      </c>
      <c r="K26" s="22"/>
      <c r="L26" s="22"/>
      <c r="M26" s="85" t="s">
        <v>42</v>
      </c>
      <c r="N26" s="86"/>
      <c r="O26" s="86"/>
      <c r="P26" s="86"/>
      <c r="Q26" s="86"/>
      <c r="R26" s="86"/>
      <c r="S26" s="86"/>
      <c r="T26" s="87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.75" customHeight="1" x14ac:dyDescent="0.2">
      <c r="A27" s="147" t="s">
        <v>11</v>
      </c>
      <c r="B27" s="147"/>
      <c r="C27" s="147"/>
      <c r="D27" s="48">
        <f>SUM(D28+D29+D30+D31)</f>
        <v>8</v>
      </c>
      <c r="E27" s="49">
        <f>(E28*D28+E29*D29+E30*D30+E31*D31)/D27</f>
        <v>0</v>
      </c>
      <c r="F27" s="147" t="s">
        <v>1</v>
      </c>
      <c r="G27" s="147"/>
      <c r="H27" s="147"/>
      <c r="I27" s="48">
        <f>SUM(I28:I31)</f>
        <v>8</v>
      </c>
      <c r="J27" s="49">
        <f>SUM(J28*I28+J29*I29+J30*I30+J31*I31)/I27</f>
        <v>0</v>
      </c>
      <c r="K27" s="22"/>
      <c r="L27" s="22"/>
      <c r="M27" s="85"/>
      <c r="N27" s="86"/>
      <c r="O27" s="86"/>
      <c r="P27" s="86"/>
      <c r="Q27" s="86"/>
      <c r="R27" s="86"/>
      <c r="S27" s="86"/>
      <c r="T27" s="87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5" customHeight="1" x14ac:dyDescent="0.2">
      <c r="A28" s="148" t="s">
        <v>16</v>
      </c>
      <c r="B28" s="148"/>
      <c r="C28" s="148"/>
      <c r="D28" s="4">
        <v>2</v>
      </c>
      <c r="E28" s="5">
        <v>0</v>
      </c>
      <c r="F28" s="148" t="s">
        <v>3</v>
      </c>
      <c r="G28" s="148"/>
      <c r="H28" s="148"/>
      <c r="I28" s="4">
        <v>2</v>
      </c>
      <c r="J28" s="5">
        <v>0</v>
      </c>
      <c r="K28" s="22"/>
      <c r="L28" s="22"/>
      <c r="M28" s="85"/>
      <c r="N28" s="86"/>
      <c r="O28" s="86"/>
      <c r="P28" s="86"/>
      <c r="Q28" s="86"/>
      <c r="R28" s="86"/>
      <c r="S28" s="86"/>
      <c r="T28" s="87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" customHeight="1" x14ac:dyDescent="0.2">
      <c r="A29" s="149" t="s">
        <v>79</v>
      </c>
      <c r="B29" s="150"/>
      <c r="C29" s="151"/>
      <c r="D29" s="7">
        <v>2</v>
      </c>
      <c r="E29" s="8">
        <v>0</v>
      </c>
      <c r="F29" s="149" t="s">
        <v>4</v>
      </c>
      <c r="G29" s="150"/>
      <c r="H29" s="151"/>
      <c r="I29" s="7">
        <v>2</v>
      </c>
      <c r="J29" s="5">
        <v>0</v>
      </c>
      <c r="K29" s="22"/>
      <c r="L29" s="22"/>
      <c r="M29" s="85"/>
      <c r="N29" s="86"/>
      <c r="O29" s="86"/>
      <c r="P29" s="86"/>
      <c r="Q29" s="86"/>
      <c r="R29" s="86"/>
      <c r="S29" s="86"/>
      <c r="T29" s="87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" customHeight="1" x14ac:dyDescent="0.2">
      <c r="A30" s="13" t="s">
        <v>15</v>
      </c>
      <c r="B30" s="14"/>
      <c r="C30" s="15"/>
      <c r="D30" s="7">
        <v>2</v>
      </c>
      <c r="E30" s="8">
        <v>0</v>
      </c>
      <c r="F30" s="149" t="s">
        <v>20</v>
      </c>
      <c r="G30" s="150"/>
      <c r="H30" s="151"/>
      <c r="I30" s="7">
        <v>2</v>
      </c>
      <c r="J30" s="5">
        <v>0</v>
      </c>
      <c r="K30" s="22"/>
      <c r="L30" s="22"/>
      <c r="M30" s="156" t="s">
        <v>77</v>
      </c>
      <c r="N30" s="89"/>
      <c r="O30" s="89"/>
      <c r="P30" s="89"/>
      <c r="Q30" s="89"/>
      <c r="R30" s="89"/>
      <c r="S30" s="89"/>
      <c r="T30" s="90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5.75" customHeight="1" x14ac:dyDescent="0.2">
      <c r="A31" s="154" t="s">
        <v>13</v>
      </c>
      <c r="B31" s="154"/>
      <c r="C31" s="154"/>
      <c r="D31" s="4">
        <v>2</v>
      </c>
      <c r="E31" s="5">
        <v>0</v>
      </c>
      <c r="F31" s="16" t="s">
        <v>5</v>
      </c>
      <c r="G31" s="17"/>
      <c r="H31" s="18"/>
      <c r="I31" s="4">
        <v>2</v>
      </c>
      <c r="J31" s="5">
        <v>0</v>
      </c>
      <c r="K31" s="22"/>
      <c r="L31" s="22"/>
      <c r="M31" s="91"/>
      <c r="N31" s="89"/>
      <c r="O31" s="89"/>
      <c r="P31" s="89"/>
      <c r="Q31" s="89"/>
      <c r="R31" s="89"/>
      <c r="S31" s="89"/>
      <c r="T31" s="90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5.75" customHeight="1" x14ac:dyDescent="0.2">
      <c r="A32" s="147" t="s">
        <v>14</v>
      </c>
      <c r="B32" s="147"/>
      <c r="C32" s="147"/>
      <c r="D32" s="48">
        <f>SUM(D33:D36)</f>
        <v>3</v>
      </c>
      <c r="E32" s="49">
        <f>(E33*D33+E34*D34+E35*D35+E36*D36)/D32</f>
        <v>0</v>
      </c>
      <c r="F32" s="147" t="s">
        <v>6</v>
      </c>
      <c r="G32" s="147"/>
      <c r="H32" s="147"/>
      <c r="I32" s="48">
        <f>I33+I34+I35</f>
        <v>3</v>
      </c>
      <c r="J32" s="49">
        <f>SUM(J33*I33+J34*I34+J35*I35)/I32</f>
        <v>0</v>
      </c>
      <c r="K32" s="22"/>
      <c r="L32" s="22"/>
      <c r="M32" s="91"/>
      <c r="N32" s="89"/>
      <c r="O32" s="89"/>
      <c r="P32" s="89"/>
      <c r="Q32" s="89"/>
      <c r="R32" s="89"/>
      <c r="S32" s="89"/>
      <c r="T32" s="90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5.75" customHeight="1" x14ac:dyDescent="0.2">
      <c r="A33" s="148" t="s">
        <v>82</v>
      </c>
      <c r="B33" s="148"/>
      <c r="C33" s="148"/>
      <c r="D33" s="4">
        <v>0.5</v>
      </c>
      <c r="E33" s="5">
        <v>0</v>
      </c>
      <c r="F33" s="148" t="s">
        <v>21</v>
      </c>
      <c r="G33" s="148"/>
      <c r="H33" s="148"/>
      <c r="I33" s="4">
        <v>1</v>
      </c>
      <c r="J33" s="5">
        <v>0</v>
      </c>
      <c r="K33" s="22"/>
      <c r="L33" s="22"/>
      <c r="M33" s="91"/>
      <c r="N33" s="89"/>
      <c r="O33" s="89"/>
      <c r="P33" s="89"/>
      <c r="Q33" s="89"/>
      <c r="R33" s="89"/>
      <c r="S33" s="89"/>
      <c r="T33" s="90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.75" customHeight="1" x14ac:dyDescent="0.2">
      <c r="A34" s="68" t="s">
        <v>80</v>
      </c>
      <c r="B34" s="69"/>
      <c r="C34" s="70"/>
      <c r="D34" s="7">
        <v>0.5</v>
      </c>
      <c r="E34" s="8">
        <v>0</v>
      </c>
      <c r="F34" s="149" t="s">
        <v>22</v>
      </c>
      <c r="G34" s="150"/>
      <c r="H34" s="151"/>
      <c r="I34" s="7">
        <v>1</v>
      </c>
      <c r="J34" s="5">
        <v>0</v>
      </c>
      <c r="K34" s="22"/>
      <c r="L34" s="22"/>
      <c r="M34" s="91"/>
      <c r="N34" s="89"/>
      <c r="O34" s="89"/>
      <c r="P34" s="89"/>
      <c r="Q34" s="89"/>
      <c r="R34" s="89"/>
      <c r="S34" s="89"/>
      <c r="T34" s="90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5.75" customHeight="1" x14ac:dyDescent="0.2">
      <c r="A35" s="149" t="s">
        <v>81</v>
      </c>
      <c r="B35" s="150"/>
      <c r="C35" s="151"/>
      <c r="D35" s="7">
        <v>1</v>
      </c>
      <c r="E35" s="8">
        <v>0</v>
      </c>
      <c r="F35" s="154" t="s">
        <v>8</v>
      </c>
      <c r="G35" s="154"/>
      <c r="H35" s="154"/>
      <c r="I35" s="4">
        <v>1</v>
      </c>
      <c r="J35" s="5">
        <v>0</v>
      </c>
      <c r="K35" s="22"/>
      <c r="L35" s="22"/>
      <c r="M35" s="91"/>
      <c r="N35" s="89"/>
      <c r="O35" s="89"/>
      <c r="P35" s="89"/>
      <c r="Q35" s="89"/>
      <c r="R35" s="89"/>
      <c r="S35" s="89"/>
      <c r="T35" s="9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5.75" customHeight="1" thickBot="1" x14ac:dyDescent="0.25">
      <c r="A36" s="154" t="s">
        <v>8</v>
      </c>
      <c r="B36" s="154"/>
      <c r="C36" s="154"/>
      <c r="D36" s="4">
        <v>1</v>
      </c>
      <c r="E36" s="5">
        <v>0</v>
      </c>
      <c r="F36" s="153" t="s">
        <v>53</v>
      </c>
      <c r="G36" s="153"/>
      <c r="H36" s="153"/>
      <c r="I36" s="5"/>
      <c r="J36" s="10">
        <f>IF(I36&lt;=10,(0),((I36-10)/20))</f>
        <v>0</v>
      </c>
      <c r="K36" s="22"/>
      <c r="L36" s="22"/>
      <c r="M36" s="91"/>
      <c r="N36" s="89"/>
      <c r="O36" s="89"/>
      <c r="P36" s="89"/>
      <c r="Q36" s="89"/>
      <c r="R36" s="89"/>
      <c r="S36" s="89"/>
      <c r="T36" s="90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16.5" customHeight="1" thickBot="1" x14ac:dyDescent="0.25">
      <c r="A37" s="153" t="s">
        <v>53</v>
      </c>
      <c r="B37" s="153"/>
      <c r="C37" s="153"/>
      <c r="D37" s="6"/>
      <c r="E37" s="10">
        <f>IF(D37&lt;=10,(0),((D37-10)/20))</f>
        <v>0</v>
      </c>
      <c r="F37" s="152" t="s">
        <v>50</v>
      </c>
      <c r="G37" s="116"/>
      <c r="H37" s="116"/>
      <c r="I37" s="51"/>
      <c r="J37" s="11">
        <f>((J27*I27+J32*I32)/(I32+I27))+J36</f>
        <v>0</v>
      </c>
      <c r="K37" s="22"/>
      <c r="L37" s="22"/>
      <c r="M37" s="91"/>
      <c r="N37" s="89"/>
      <c r="O37" s="89"/>
      <c r="P37" s="89"/>
      <c r="Q37" s="89"/>
      <c r="R37" s="89"/>
      <c r="S37" s="89"/>
      <c r="T37" s="9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16.5" customHeight="1" thickBot="1" x14ac:dyDescent="0.25">
      <c r="A38" s="116" t="s">
        <v>49</v>
      </c>
      <c r="B38" s="116"/>
      <c r="C38" s="116"/>
      <c r="D38" s="12"/>
      <c r="E38" s="11">
        <f>((E27*D27+E32*D32)/(D27+D32))+E37</f>
        <v>0</v>
      </c>
      <c r="F38" s="21"/>
      <c r="G38" s="22"/>
      <c r="H38" s="22"/>
      <c r="I38" s="22"/>
      <c r="J38" s="22"/>
      <c r="K38" s="22"/>
      <c r="L38" s="22"/>
      <c r="M38" s="92"/>
      <c r="N38" s="93"/>
      <c r="O38" s="93"/>
      <c r="P38" s="93"/>
      <c r="Q38" s="93"/>
      <c r="R38" s="93"/>
      <c r="S38" s="93"/>
      <c r="T38" s="9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6.5" customHeight="1" thickBot="1" x14ac:dyDescent="0.25">
      <c r="A39" s="21"/>
      <c r="B39" s="21"/>
      <c r="C39" s="21"/>
      <c r="D39" s="21"/>
      <c r="E39" s="21"/>
      <c r="F39" s="21"/>
      <c r="G39" s="123" t="s">
        <v>17</v>
      </c>
      <c r="H39" s="124"/>
      <c r="I39" s="146"/>
      <c r="J39" s="9">
        <f>((E38*(D28+D32)+J37*(I28+I32))/(D28+D32+I28+I32))</f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16.5" customHeight="1" thickBo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108" t="s">
        <v>24</v>
      </c>
      <c r="N40" s="109"/>
      <c r="O40" s="109"/>
      <c r="P40" s="109"/>
      <c r="Q40" s="110"/>
      <c r="R40" s="176"/>
      <c r="S40" s="173" t="s">
        <v>29</v>
      </c>
      <c r="T40" s="174"/>
      <c r="U40" s="175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ht="9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19" t="s">
        <v>25</v>
      </c>
      <c r="N41" s="128" t="s">
        <v>30</v>
      </c>
      <c r="O41" s="128"/>
      <c r="P41" s="128"/>
      <c r="Q41" s="129"/>
      <c r="R41" s="176"/>
      <c r="S41" s="161" t="s">
        <v>35</v>
      </c>
      <c r="T41" s="162"/>
      <c r="U41" s="163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27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9" t="s">
        <v>26</v>
      </c>
      <c r="N42" s="128" t="s">
        <v>31</v>
      </c>
      <c r="O42" s="128"/>
      <c r="P42" s="128"/>
      <c r="Q42" s="129"/>
      <c r="R42" s="176"/>
      <c r="S42" s="164"/>
      <c r="T42" s="165"/>
      <c r="U42" s="16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21" customHeight="1" thickBot="1" x14ac:dyDescent="0.25">
      <c r="A43" s="21"/>
      <c r="B43" s="21"/>
      <c r="C43" s="21"/>
      <c r="D43" s="21"/>
      <c r="E43" s="21"/>
      <c r="F43" s="22"/>
      <c r="G43" s="22"/>
      <c r="H43" s="22"/>
      <c r="I43" s="22"/>
      <c r="J43" s="22"/>
      <c r="K43" s="21"/>
      <c r="L43" s="21"/>
      <c r="M43" s="19" t="s">
        <v>27</v>
      </c>
      <c r="N43" s="130" t="s">
        <v>32</v>
      </c>
      <c r="O43" s="130"/>
      <c r="P43" s="130"/>
      <c r="Q43" s="131"/>
      <c r="R43" s="176"/>
      <c r="S43" s="167" t="s">
        <v>34</v>
      </c>
      <c r="T43" s="168"/>
      <c r="U43" s="169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20" customHeight="1" thickBot="1" x14ac:dyDescent="0.25">
      <c r="A44" s="52" t="s">
        <v>67</v>
      </c>
      <c r="B44" s="59"/>
      <c r="C44" s="59"/>
      <c r="D44" s="59"/>
      <c r="E44" s="59"/>
      <c r="F44" s="59"/>
      <c r="G44" s="59"/>
      <c r="H44" s="59"/>
      <c r="I44" s="59"/>
      <c r="J44" s="60"/>
      <c r="K44" s="21"/>
      <c r="L44" s="21"/>
      <c r="M44" s="20" t="s">
        <v>28</v>
      </c>
      <c r="N44" s="144" t="s">
        <v>33</v>
      </c>
      <c r="O44" s="144"/>
      <c r="P44" s="144"/>
      <c r="Q44" s="145"/>
      <c r="R44" s="176"/>
      <c r="S44" s="170"/>
      <c r="T44" s="171"/>
      <c r="U44" s="17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20" customHeight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3"/>
      <c r="K45" s="21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20" customHeight="1" x14ac:dyDescent="0.2">
      <c r="A46" s="182" t="s">
        <v>10</v>
      </c>
      <c r="B46" s="183"/>
      <c r="C46" s="184"/>
      <c r="D46" s="53" t="s">
        <v>2</v>
      </c>
      <c r="E46" s="53" t="s">
        <v>9</v>
      </c>
      <c r="F46" s="64" t="s">
        <v>0</v>
      </c>
      <c r="G46" s="64"/>
      <c r="H46" s="64"/>
      <c r="I46" s="35" t="s">
        <v>2</v>
      </c>
      <c r="J46" s="35" t="s">
        <v>9</v>
      </c>
      <c r="K46" s="21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x14ac:dyDescent="0.2">
      <c r="A47" s="185" t="s">
        <v>11</v>
      </c>
      <c r="B47" s="186"/>
      <c r="C47" s="187"/>
      <c r="D47" s="54">
        <f>SUM(D48+D49+D50)</f>
        <v>5</v>
      </c>
      <c r="E47" s="49">
        <f>(E48*D48+E49*D49+E50*D50)/D47</f>
        <v>0</v>
      </c>
      <c r="F47" s="147" t="s">
        <v>1</v>
      </c>
      <c r="G47" s="147"/>
      <c r="H47" s="147"/>
      <c r="I47" s="48">
        <f>SUM(I48:I50)</f>
        <v>5</v>
      </c>
      <c r="J47" s="49">
        <f>SUM(J48*I48+J49*I49+J50*I50)/I47</f>
        <v>0</v>
      </c>
      <c r="K47" s="21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x14ac:dyDescent="0.2">
      <c r="A48" s="58" t="s">
        <v>70</v>
      </c>
      <c r="B48" s="58"/>
      <c r="C48" s="58"/>
      <c r="D48" s="4">
        <v>2</v>
      </c>
      <c r="E48" s="5">
        <v>0</v>
      </c>
      <c r="F48" s="148" t="s">
        <v>3</v>
      </c>
      <c r="G48" s="148"/>
      <c r="H48" s="148"/>
      <c r="I48" s="4">
        <v>2</v>
      </c>
      <c r="J48" s="5">
        <v>0</v>
      </c>
      <c r="K48" s="21"/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x14ac:dyDescent="0.2">
      <c r="A49" s="55" t="s">
        <v>71</v>
      </c>
      <c r="B49" s="56"/>
      <c r="C49" s="57"/>
      <c r="D49" s="7">
        <v>1</v>
      </c>
      <c r="E49" s="8">
        <v>0</v>
      </c>
      <c r="F49" s="149" t="s">
        <v>74</v>
      </c>
      <c r="G49" s="150"/>
      <c r="H49" s="151"/>
      <c r="I49" s="7">
        <v>2</v>
      </c>
      <c r="J49" s="5">
        <v>0</v>
      </c>
      <c r="K49" s="21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">
      <c r="A50" s="188" t="s">
        <v>72</v>
      </c>
      <c r="B50" s="189"/>
      <c r="C50" s="190"/>
      <c r="D50" s="4">
        <v>2</v>
      </c>
      <c r="E50" s="5">
        <v>0</v>
      </c>
      <c r="F50" s="154" t="s">
        <v>75</v>
      </c>
      <c r="G50" s="154"/>
      <c r="H50" s="154"/>
      <c r="I50" s="4">
        <v>1</v>
      </c>
      <c r="J50" s="5">
        <v>0</v>
      </c>
      <c r="K50" s="21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x14ac:dyDescent="0.2">
      <c r="A51" s="185" t="s">
        <v>14</v>
      </c>
      <c r="B51" s="186"/>
      <c r="C51" s="187"/>
      <c r="D51" s="54">
        <f>SUM(D52:D54)</f>
        <v>4</v>
      </c>
      <c r="E51" s="49">
        <f>(E52*D52+E53*D53+E54*D54)/D51</f>
        <v>0</v>
      </c>
      <c r="F51" s="147" t="s">
        <v>6</v>
      </c>
      <c r="G51" s="147"/>
      <c r="H51" s="147"/>
      <c r="I51" s="48">
        <f>I52+I53+I54</f>
        <v>5</v>
      </c>
      <c r="J51" s="49">
        <f>SUM(J52*I52+J53*I53+J54*I54)/I51</f>
        <v>0</v>
      </c>
      <c r="K51" s="21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x14ac:dyDescent="0.2">
      <c r="A52" s="179" t="s">
        <v>73</v>
      </c>
      <c r="B52" s="180"/>
      <c r="C52" s="181"/>
      <c r="D52" s="4">
        <v>2</v>
      </c>
      <c r="E52" s="5">
        <v>0</v>
      </c>
      <c r="F52" s="148" t="s">
        <v>4</v>
      </c>
      <c r="G52" s="148"/>
      <c r="H52" s="148"/>
      <c r="I52" s="4">
        <v>2</v>
      </c>
      <c r="J52" s="5">
        <v>0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x14ac:dyDescent="0.2">
      <c r="A53" s="149" t="s">
        <v>39</v>
      </c>
      <c r="B53" s="150"/>
      <c r="C53" s="151"/>
      <c r="D53" s="7">
        <v>1</v>
      </c>
      <c r="E53" s="8">
        <v>0</v>
      </c>
      <c r="F53" s="149" t="s">
        <v>16</v>
      </c>
      <c r="G53" s="150"/>
      <c r="H53" s="151"/>
      <c r="I53" s="7">
        <v>2</v>
      </c>
      <c r="J53" s="5">
        <v>0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x14ac:dyDescent="0.2">
      <c r="A54" s="125" t="s">
        <v>38</v>
      </c>
      <c r="B54" s="126"/>
      <c r="C54" s="127"/>
      <c r="D54" s="4">
        <v>1</v>
      </c>
      <c r="E54" s="5">
        <v>0</v>
      </c>
      <c r="F54" s="154" t="s">
        <v>76</v>
      </c>
      <c r="G54" s="154"/>
      <c r="H54" s="154"/>
      <c r="I54" s="4">
        <v>1</v>
      </c>
      <c r="J54" s="5">
        <v>0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7" thickBot="1" x14ac:dyDescent="0.25">
      <c r="A55" s="191" t="s">
        <v>53</v>
      </c>
      <c r="B55" s="192"/>
      <c r="C55" s="193"/>
      <c r="D55" s="6"/>
      <c r="E55" s="10">
        <f>IF(D55&lt;=10,(0),((D55-10)/20))</f>
        <v>0</v>
      </c>
      <c r="F55" s="153" t="s">
        <v>53</v>
      </c>
      <c r="G55" s="153"/>
      <c r="H55" s="153"/>
      <c r="I55" s="5"/>
      <c r="J55" s="10">
        <f>IF(I55&lt;=10,(0),((I55-10)/20))</f>
        <v>0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7" thickBot="1" x14ac:dyDescent="0.25">
      <c r="A56" s="116" t="s">
        <v>49</v>
      </c>
      <c r="B56" s="116"/>
      <c r="C56" s="116"/>
      <c r="D56" s="12"/>
      <c r="E56" s="11">
        <f>((E47*D47+E51*D51)/(D47+D51))+E55</f>
        <v>0</v>
      </c>
      <c r="F56" s="152" t="s">
        <v>50</v>
      </c>
      <c r="G56" s="116"/>
      <c r="H56" s="116"/>
      <c r="I56" s="51"/>
      <c r="J56" s="11">
        <f>((J47*I47+J51*I51)/(I47+I51))+J55</f>
        <v>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7" thickBot="1" x14ac:dyDescent="0.25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17" thickBot="1" x14ac:dyDescent="0.25">
      <c r="A58" s="22"/>
      <c r="B58" s="22"/>
      <c r="C58" s="22"/>
      <c r="D58" s="22"/>
      <c r="E58" s="22"/>
      <c r="F58" s="22"/>
      <c r="G58" s="123" t="s">
        <v>17</v>
      </c>
      <c r="H58" s="124"/>
      <c r="I58" s="146"/>
      <c r="J58" s="9">
        <f>((E56*(D47+D51)+J56*(I47+I51))/(D47+D51+I47+I51))</f>
        <v>0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3" x14ac:dyDescent="0.2">
      <c r="A80" s="22"/>
      <c r="B80" s="22"/>
      <c r="C80" s="22"/>
      <c r="D80" s="22"/>
      <c r="E80" s="22"/>
      <c r="K80" s="22"/>
      <c r="L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26:33" x14ac:dyDescent="0.2">
      <c r="Z81" s="22"/>
      <c r="AA81" s="22"/>
      <c r="AB81" s="22"/>
      <c r="AC81" s="22"/>
      <c r="AD81" s="22"/>
      <c r="AE81" s="22"/>
      <c r="AF81" s="22"/>
      <c r="AG81" s="22"/>
    </row>
  </sheetData>
  <mergeCells count="85">
    <mergeCell ref="A55:C55"/>
    <mergeCell ref="A56:C56"/>
    <mergeCell ref="F56:H56"/>
    <mergeCell ref="O6:O7"/>
    <mergeCell ref="F50:H50"/>
    <mergeCell ref="A52:C52"/>
    <mergeCell ref="F51:H51"/>
    <mergeCell ref="A50:C50"/>
    <mergeCell ref="F49:H49"/>
    <mergeCell ref="A51:C51"/>
    <mergeCell ref="F55:H55"/>
    <mergeCell ref="A53:C53"/>
    <mergeCell ref="F52:H52"/>
    <mergeCell ref="A54:C54"/>
    <mergeCell ref="A46:C46"/>
    <mergeCell ref="A47:C47"/>
    <mergeCell ref="F53:H53"/>
    <mergeCell ref="F54:H54"/>
    <mergeCell ref="F46:H46"/>
    <mergeCell ref="F47:H47"/>
    <mergeCell ref="F48:H48"/>
    <mergeCell ref="N44:Q44"/>
    <mergeCell ref="S41:U42"/>
    <mergeCell ref="S43:U44"/>
    <mergeCell ref="M40:Q40"/>
    <mergeCell ref="S40:U40"/>
    <mergeCell ref="R40:R44"/>
    <mergeCell ref="N41:Q41"/>
    <mergeCell ref="G39:I39"/>
    <mergeCell ref="F33:H33"/>
    <mergeCell ref="N42:Q42"/>
    <mergeCell ref="N43:Q43"/>
    <mergeCell ref="A1:V1"/>
    <mergeCell ref="A38:C38"/>
    <mergeCell ref="F37:H37"/>
    <mergeCell ref="A31:C31"/>
    <mergeCell ref="A32:C32"/>
    <mergeCell ref="F32:H32"/>
    <mergeCell ref="F30:H30"/>
    <mergeCell ref="M22:T25"/>
    <mergeCell ref="M30:T38"/>
    <mergeCell ref="M26:T29"/>
    <mergeCell ref="P6:Q7"/>
    <mergeCell ref="A27:C27"/>
    <mergeCell ref="F27:H27"/>
    <mergeCell ref="F17:H17"/>
    <mergeCell ref="A24:J25"/>
    <mergeCell ref="A33:C33"/>
    <mergeCell ref="A37:C37"/>
    <mergeCell ref="F36:H36"/>
    <mergeCell ref="F28:H28"/>
    <mergeCell ref="A29:C29"/>
    <mergeCell ref="F29:H29"/>
    <mergeCell ref="A28:C28"/>
    <mergeCell ref="F35:H35"/>
    <mergeCell ref="A35:C35"/>
    <mergeCell ref="F34:H34"/>
    <mergeCell ref="A36:C36"/>
    <mergeCell ref="A26:C26"/>
    <mergeCell ref="F26:H26"/>
    <mergeCell ref="F16:H16"/>
    <mergeCell ref="F11:H11"/>
    <mergeCell ref="F12:H12"/>
    <mergeCell ref="F13:H13"/>
    <mergeCell ref="A13:C13"/>
    <mergeCell ref="A14:C14"/>
    <mergeCell ref="A15:C15"/>
    <mergeCell ref="A16:C16"/>
    <mergeCell ref="A12:C12"/>
    <mergeCell ref="A34:C34"/>
    <mergeCell ref="G58:I58"/>
    <mergeCell ref="A6:J7"/>
    <mergeCell ref="F8:H8"/>
    <mergeCell ref="A8:C8"/>
    <mergeCell ref="A9:C9"/>
    <mergeCell ref="A10:C10"/>
    <mergeCell ref="F9:H9"/>
    <mergeCell ref="F10:H10"/>
    <mergeCell ref="A11:C11"/>
    <mergeCell ref="F14:H14"/>
    <mergeCell ref="F18:H18"/>
    <mergeCell ref="G20:I20"/>
    <mergeCell ref="A17:C17"/>
    <mergeCell ref="A18:C18"/>
    <mergeCell ref="F15:H15"/>
  </mergeCells>
  <hyperlinks>
    <hyperlink ref="N41" r:id="rId1"/>
    <hyperlink ref="N42" r:id="rId2"/>
  </hyperlinks>
  <pageMargins left="0.78740157499999996" right="0.78740157499999996" top="0.984251969" bottom="0.984251969" header="0.5" footer="0.5"/>
  <pageSetup paperSize="9" orientation="portrait" horizontalDpi="4294967292" verticalDpi="4294967292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L2</vt:lpstr>
      <vt:lpstr>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ETIENNE</dc:creator>
  <cp:lastModifiedBy>Utilisateur de Microsoft Office</cp:lastModifiedBy>
  <dcterms:created xsi:type="dcterms:W3CDTF">2012-06-06T13:48:19Z</dcterms:created>
  <dcterms:modified xsi:type="dcterms:W3CDTF">2017-08-24T18:09:16Z</dcterms:modified>
</cp:coreProperties>
</file>